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toragemtc05\Planning and Development Grants Administration Quality Assurance\Coalition on the Continuum of Care\Annual CoC Evaluation\Leah Robinson- Evaluation Files\Online Tool 2023\"/>
    </mc:Choice>
  </mc:AlternateContent>
  <xr:revisionPtr revIDLastSave="0" documentId="13_ncr:1_{108037EE-7FBD-4680-9FAB-4D54519B7C02}" xr6:coauthVersionLast="47" xr6:coauthVersionMax="47" xr10:uidLastSave="{00000000-0000-0000-0000-000000000000}"/>
  <bookViews>
    <workbookView xWindow="570" yWindow="75" windowWidth="26040" windowHeight="15435" xr2:uid="{00000000-000D-0000-FFFF-FFFF00000000}"/>
  </bookViews>
  <sheets>
    <sheet name="Score Lookup Tool" sheetId="2" r:id="rId1"/>
    <sheet name="Project Name Key" sheetId="9" r:id="rId2"/>
    <sheet name="Maximum Points + Benchmarks" sheetId="7" r:id="rId3"/>
    <sheet name="Totals" sheetId="8" state="veryHidden" r:id="rId4"/>
    <sheet name="HMIS_Performance" sheetId="4" state="veryHidden" r:id="rId5"/>
    <sheet name="HMIS_Scores" sheetId="5" state="veryHidden" r:id="rId6"/>
    <sheet name="LPS" sheetId="6" state="veryHidden" r:id="rId7"/>
    <sheet name="Data Validation" sheetId="3" state="veryHidden" r:id="rId8"/>
  </sheets>
  <definedNames>
    <definedName name="_xlnm._FilterDatabase" localSheetId="7" hidden="1">'Data Validation'!$A$1:$A$150</definedName>
    <definedName name="_xlnm._FilterDatabase" localSheetId="1" hidden="1">'Project Name Key'!$A$1:$D$150</definedName>
    <definedName name="lps_2023">LPS!$A$1:$U$150</definedName>
    <definedName name="performance">HMIS_Performance!$1:$1048576</definedName>
    <definedName name="performance_2023">HMIS_Performance!$1:$1048576</definedName>
    <definedName name="performance_table">HMIS_Performance!$1:$1048576</definedName>
    <definedName name="_xlnm.Print_Area" localSheetId="0">'Score Lookup Tool'!$A$1:$N$28</definedName>
    <definedName name="project_performance">HMIS_Performance!$B$1:$T$150</definedName>
    <definedName name="scores_2023">HMIS_Scores!$1:$1048576</definedName>
    <definedName name="total_2023">Totals!$A$1:$E$150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K7" i="2"/>
  <c r="D13" i="2"/>
  <c r="J28" i="7"/>
  <c r="H28" i="7"/>
  <c r="F28" i="7"/>
  <c r="C25" i="2" l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D9" i="2"/>
  <c r="D24" i="2"/>
  <c r="C24" i="2"/>
  <c r="M3" i="2" l="1"/>
  <c r="J3" i="2"/>
  <c r="G3" i="2"/>
  <c r="D23" i="2"/>
  <c r="D22" i="2"/>
  <c r="D21" i="2"/>
  <c r="D20" i="2"/>
  <c r="D19" i="2"/>
  <c r="D18" i="2"/>
  <c r="D17" i="2"/>
  <c r="D16" i="2"/>
  <c r="D15" i="2"/>
  <c r="D14" i="2"/>
  <c r="D12" i="2"/>
  <c r="D11" i="2"/>
  <c r="D10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<sst xmlns="http://schemas.openxmlformats.org/spreadsheetml/2006/main" count="3707" uniqueCount="545">
  <si>
    <t>Applicant Name</t>
  </si>
  <si>
    <t>Project Name</t>
  </si>
  <si>
    <t>Grant Number</t>
  </si>
  <si>
    <t>Program Type</t>
  </si>
  <si>
    <t>Question</t>
  </si>
  <si>
    <t>Jewish Board of Family and Children's Services, Inc.</t>
  </si>
  <si>
    <t>124th Street CR/SRO</t>
  </si>
  <si>
    <t>NY0193</t>
  </si>
  <si>
    <t>PSH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</si>
  <si>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</si>
  <si>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</si>
  <si>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</si>
  <si>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</si>
  <si>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</si>
  <si>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</si>
  <si>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</si>
  <si>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</si>
  <si>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9d</t>
  </si>
  <si>
    <t>n/a</t>
  </si>
  <si>
    <t>Question 10a</t>
  </si>
  <si>
    <t>Question 10b</t>
  </si>
  <si>
    <t>Question 10c</t>
  </si>
  <si>
    <t>Question 10d</t>
  </si>
  <si>
    <t>Question 11</t>
  </si>
  <si>
    <t>West Side Federation for Senior and Supportive Housing, Inc.</t>
  </si>
  <si>
    <t>129th Street Residence</t>
  </si>
  <si>
    <t>NY0194</t>
  </si>
  <si>
    <t>City of New York Acting by and through its Department of Housing Preservation and Development (Community Access)</t>
  </si>
  <si>
    <t>Warren Street Residence</t>
  </si>
  <si>
    <t>NY0199</t>
  </si>
  <si>
    <t>Vocational Instruction Project Community Services Inc (VIP Community Services)</t>
  </si>
  <si>
    <t>Abraham Apartments</t>
  </si>
  <si>
    <t>NY0203</t>
  </si>
  <si>
    <t>The Ali Forney Center</t>
  </si>
  <si>
    <t>Ali Forney Center (TLP-HMI) &amp; Ali Forney 11 (TLP CoC) - Consolidated</t>
  </si>
  <si>
    <t>NY0205</t>
  </si>
  <si>
    <t>TH</t>
  </si>
  <si>
    <t>NY0208</t>
  </si>
  <si>
    <t>Anchor House, Inc.</t>
  </si>
  <si>
    <t>NY0209</t>
  </si>
  <si>
    <t>Geel Consolidated</t>
  </si>
  <si>
    <t>NY0211</t>
  </si>
  <si>
    <t>Services for the UnderServed</t>
  </si>
  <si>
    <t>SUS Brooklyn Supported Housing(BSH - Beach HUD; BSH - Majestic HUD; BSH- Dewitt HUD SHP; BSH - Forensic HUD)</t>
  </si>
  <si>
    <t>NY0216</t>
  </si>
  <si>
    <t>Promesa, Inc. (Acacia Network)</t>
  </si>
  <si>
    <t>Promesa Shelter Plus Care</t>
  </si>
  <si>
    <t>NY0218</t>
  </si>
  <si>
    <t>Briarwood SRO</t>
  </si>
  <si>
    <t>NY0220</t>
  </si>
  <si>
    <t>Brooklyn Bureau of Community Service</t>
  </si>
  <si>
    <t>Brooklyn Bureau Voc/Ed Program</t>
  </si>
  <si>
    <t>NY0224</t>
  </si>
  <si>
    <t>Burnside Community Residence</t>
  </si>
  <si>
    <t>NY0225</t>
  </si>
  <si>
    <t>Casa Renacer</t>
  </si>
  <si>
    <t>NY0227</t>
  </si>
  <si>
    <t>Institute For Community Living, Inc.</t>
  </si>
  <si>
    <t>Cathedral Condos</t>
  </si>
  <si>
    <t>NY0228</t>
  </si>
  <si>
    <t>Palladia, Inc. (Services for the UnderServed, Inc.)</t>
  </si>
  <si>
    <t>Cedar Tremont House</t>
  </si>
  <si>
    <t>NY0230</t>
  </si>
  <si>
    <t>Chelsea Court</t>
  </si>
  <si>
    <t>NY0232</t>
  </si>
  <si>
    <t>Good Shepherd Services - Chelsea Foyer</t>
  </si>
  <si>
    <t>Good Shepherd Services - Chelsea Foyer NOFA 2017</t>
  </si>
  <si>
    <t>NY0233</t>
  </si>
  <si>
    <t>CUCS</t>
  </si>
  <si>
    <t>The Christopher</t>
  </si>
  <si>
    <t>NY0234</t>
  </si>
  <si>
    <t>Columba Kavanagh House, Inc.</t>
  </si>
  <si>
    <t>Columba Kavanagh House, Inc. (Columba Hall/ EGA Hall / GEMA Hall)</t>
  </si>
  <si>
    <t>NY0236</t>
  </si>
  <si>
    <t>Lutheran Social Services of New York</t>
  </si>
  <si>
    <t>Community House</t>
  </si>
  <si>
    <t>NY0237</t>
  </si>
  <si>
    <t>FACES NY</t>
  </si>
  <si>
    <t>Congregate Renewal Project application 2019</t>
  </si>
  <si>
    <t>NY0238</t>
  </si>
  <si>
    <t>Goddard Riverside Community Center (GRCC)</t>
  </si>
  <si>
    <t>Corner House</t>
  </si>
  <si>
    <t>NY0239</t>
  </si>
  <si>
    <t>Crotona SRO</t>
  </si>
  <si>
    <t>NY0242</t>
  </si>
  <si>
    <t>Dorothy Day</t>
  </si>
  <si>
    <t>NY0246</t>
  </si>
  <si>
    <t>Housing Works, Inc.</t>
  </si>
  <si>
    <t>Cylar House Consolidated (East 9th Street Residence Program, East New York Residence Program, HUD Jefferson Housing Program, Stand Up Harlem Housing Program)</t>
  </si>
  <si>
    <t>NY0249</t>
  </si>
  <si>
    <t>Bridging Access to Care</t>
  </si>
  <si>
    <t>NY-600-Ren-BAC CoC PSH Program FY2019 (BAC Shelter Plus Care - 13/ BAC Shelter plus Care - 9)</t>
  </si>
  <si>
    <t>NY0253</t>
  </si>
  <si>
    <t>Emerson Family Development Center (Emerson Children/ Emerson ISAP/ Emerson SH)</t>
  </si>
  <si>
    <t>NY0257</t>
  </si>
  <si>
    <t>Emerson Family Supported (Emerson Family Scatter/ Emerson Family Scatter Children)</t>
  </si>
  <si>
    <t>NY0258</t>
  </si>
  <si>
    <t>Flatbush Avenue Residence</t>
  </si>
  <si>
    <t>NY0263</t>
  </si>
  <si>
    <t>Flora Vista</t>
  </si>
  <si>
    <t>NY0264</t>
  </si>
  <si>
    <t>The Fortune Society, Inc.</t>
  </si>
  <si>
    <t>Fortune Academy Residence (SHP)</t>
  </si>
  <si>
    <t>NY0266</t>
  </si>
  <si>
    <t>Fortune Academy S+C</t>
  </si>
  <si>
    <t>NY0267</t>
  </si>
  <si>
    <t>Gramercy Leaf</t>
  </si>
  <si>
    <t>NY0269</t>
  </si>
  <si>
    <t>Community, Counseling, &amp; Mediation</t>
  </si>
  <si>
    <t>Georgia's Place</t>
  </si>
  <si>
    <t>NY0271</t>
  </si>
  <si>
    <t>Housing Plus Solutions</t>
  </si>
  <si>
    <t>Grace House consolidated</t>
  </si>
  <si>
    <t>NY0272</t>
  </si>
  <si>
    <t>Hill House</t>
  </si>
  <si>
    <t>NY0282</t>
  </si>
  <si>
    <t>Housing Options</t>
  </si>
  <si>
    <t>NY0286</t>
  </si>
  <si>
    <t>Harlem United Community AIDS Center, Inc</t>
  </si>
  <si>
    <t>Harlem United Family PH</t>
  </si>
  <si>
    <t>NY0287</t>
  </si>
  <si>
    <t>Integrated Permanent Housing, Support Services, Employment Program</t>
  </si>
  <si>
    <t>NY0290</t>
  </si>
  <si>
    <t>Urban Pathways</t>
  </si>
  <si>
    <t>Ivan Shapiro House</t>
  </si>
  <si>
    <t>NY0292</t>
  </si>
  <si>
    <t>The Bridge, Inc.</t>
  </si>
  <si>
    <t>Iyana House</t>
  </si>
  <si>
    <t>NY0293</t>
  </si>
  <si>
    <t>City of New York Acting by and through its Department of Housing Preservation and Development (JHB Housing)</t>
  </si>
  <si>
    <t>JHB Housing (JHB II HDFC)</t>
  </si>
  <si>
    <t>NY0294</t>
  </si>
  <si>
    <t>Community Action For Human Services, Inc.</t>
  </si>
  <si>
    <t>JHB Housing, Inc. (JHB II HDFC)</t>
  </si>
  <si>
    <t>NY0295</t>
  </si>
  <si>
    <t>Postgraduate Center For Mental Health</t>
  </si>
  <si>
    <t>PCMH City Wide Homes</t>
  </si>
  <si>
    <t>NY0296</t>
  </si>
  <si>
    <t>Kenmore HDFC</t>
  </si>
  <si>
    <t>Kenmore Hall</t>
  </si>
  <si>
    <t>NY0297</t>
  </si>
  <si>
    <t>Kingsbridge CR/SRO</t>
  </si>
  <si>
    <t>NY0298</t>
  </si>
  <si>
    <t>Lawton Street Residence</t>
  </si>
  <si>
    <t>NY0300</t>
  </si>
  <si>
    <t>Lower Eastside Service Center, Inc.</t>
  </si>
  <si>
    <t>LESC House</t>
  </si>
  <si>
    <t>NY0301</t>
  </si>
  <si>
    <t>Lewis Ave Residence</t>
  </si>
  <si>
    <t>NY0302</t>
  </si>
  <si>
    <t>Jericho Project</t>
  </si>
  <si>
    <t>Loring Place Vocational Education</t>
  </si>
  <si>
    <t>NY0303</t>
  </si>
  <si>
    <t>Maple House CR/SRO</t>
  </si>
  <si>
    <t>NY0305</t>
  </si>
  <si>
    <t>Muhlenberg Residence</t>
  </si>
  <si>
    <t>NY0309</t>
  </si>
  <si>
    <t>City of New York Acting by and through its Department of Housing Preservation and Development (SUS)</t>
  </si>
  <si>
    <t>SUS Consolidated (SUS SC HPD - Mother Gaston 30; SUS SC HPD - New Life Homes- SplusC)</t>
  </si>
  <si>
    <t>NY0310</t>
  </si>
  <si>
    <t>North Core Studios</t>
  </si>
  <si>
    <t>NY0314</t>
  </si>
  <si>
    <t>City of New York Acting by and through its Department of Housing Preservation and Development (Odyssey House)</t>
  </si>
  <si>
    <t>Odyssey House Haven</t>
  </si>
  <si>
    <t>NY0321</t>
  </si>
  <si>
    <t>Shelter + Care '94 (First Street MICA SH, Manhattan Supported Housing, OMH E.98 St. Shelter Plus Care); &amp; '95 (OASAS East 98th Street, OASAS Scattersite) CONSOLIDATED</t>
  </si>
  <si>
    <t>NY0322</t>
  </si>
  <si>
    <t>OMH/SUS 12</t>
  </si>
  <si>
    <t>NY0324</t>
  </si>
  <si>
    <t>OMH/SUS 40</t>
  </si>
  <si>
    <t>NY0325</t>
  </si>
  <si>
    <t>NYS Office of Mental Health (Pibly Residential Programs Inc.)</t>
  </si>
  <si>
    <t>OMH/Pibly 2017</t>
  </si>
  <si>
    <t>NY0326</t>
  </si>
  <si>
    <t>OMH SUS Knick/Beach</t>
  </si>
  <si>
    <t>NY0327</t>
  </si>
  <si>
    <t>The Bridge S+C</t>
  </si>
  <si>
    <t>NY0329</t>
  </si>
  <si>
    <t>Bowery Residents' Committee, Inc.</t>
  </si>
  <si>
    <t>Palace Hotel SRO</t>
  </si>
  <si>
    <t>NY0332</t>
  </si>
  <si>
    <t>OASAS S+C</t>
  </si>
  <si>
    <t>NY0335</t>
  </si>
  <si>
    <t>Park West House II (1885 Third Avenue Residence; 631 East 6th Street; Pleasant Avenue House) - Consolidated</t>
  </si>
  <si>
    <t>NY0340</t>
  </si>
  <si>
    <t>The Prince George</t>
  </si>
  <si>
    <t>NY0350</t>
  </si>
  <si>
    <t>Housing + Solutions S+C</t>
  </si>
  <si>
    <t>NY0352</t>
  </si>
  <si>
    <t>Project Renewal, Inc.</t>
  </si>
  <si>
    <t>Shelter Plus Care</t>
  </si>
  <si>
    <t>NY0357</t>
  </si>
  <si>
    <t>Banana Kelly Community Improvement Assoc Inc</t>
  </si>
  <si>
    <t>Rental Assistance Program</t>
  </si>
  <si>
    <t>NY0361</t>
  </si>
  <si>
    <t>Rico's Place</t>
  </si>
  <si>
    <t>NY0363</t>
  </si>
  <si>
    <t>Praxis Housing Initiatives, Inc</t>
  </si>
  <si>
    <t>Riverside Place</t>
  </si>
  <si>
    <t>NY0364</t>
  </si>
  <si>
    <t>Scattered Sites</t>
  </si>
  <si>
    <t>NY0373</t>
  </si>
  <si>
    <t>Lantern Community Services</t>
  </si>
  <si>
    <t>Schafer Hall SHP</t>
  </si>
  <si>
    <t>NY0374</t>
  </si>
  <si>
    <t>Bailey House Inc.</t>
  </si>
  <si>
    <t>Schafer Hall Family Program Renewal 2019</t>
  </si>
  <si>
    <t>NY0375</t>
  </si>
  <si>
    <t>Women In Need, Inc.</t>
  </si>
  <si>
    <t>SHINE Families consolidated (Families in Shine, Shine Families, Shine Moms &amp; Children, Shine Stars)</t>
  </si>
  <si>
    <t>NY0377</t>
  </si>
  <si>
    <t>Palladia consolidated (SC HPD - Hill House/ SC HPD - Stratford House)</t>
  </si>
  <si>
    <t>NY0389</t>
  </si>
  <si>
    <t>Stratford House</t>
  </si>
  <si>
    <t>NY0390</t>
  </si>
  <si>
    <t>City of New York Acting by and through its Department of Housing Preservation and Development (University Consultation &amp; Treatment Center)</t>
  </si>
  <si>
    <t>Ehrlich Residence</t>
  </si>
  <si>
    <t>NY0394</t>
  </si>
  <si>
    <t>University Consultation and Treatment Center, Inc.</t>
  </si>
  <si>
    <t>The Ehrlich Residence</t>
  </si>
  <si>
    <t>NY0395</t>
  </si>
  <si>
    <t>City of New York Acting by and through its Department of Housing Preservation and Development (Pratt Area Community Council)</t>
  </si>
  <si>
    <t>Gibb Mansion</t>
  </si>
  <si>
    <t>NY0396</t>
  </si>
  <si>
    <t>Association to Benefit Children</t>
  </si>
  <si>
    <t>ABC Permanent Supportive Housing Program</t>
  </si>
  <si>
    <t>NY0397</t>
  </si>
  <si>
    <t>United Bronx Parents, Inc (Acacia; Promesa)</t>
  </si>
  <si>
    <t>United Bronx Parents Shelter Plus Care</t>
  </si>
  <si>
    <t>NY0402</t>
  </si>
  <si>
    <t>Urban Resource Institute</t>
  </si>
  <si>
    <t>Urban Center for Change</t>
  </si>
  <si>
    <t>NY0405</t>
  </si>
  <si>
    <t>Violence Intervention Program, Inc.</t>
  </si>
  <si>
    <t>Casa Sandra Supportive Housing Program for Social Change FY2017</t>
  </si>
  <si>
    <t>NY0410</t>
  </si>
  <si>
    <t>Community Access, Inc.</t>
  </si>
  <si>
    <t>Warren Street SRO</t>
  </si>
  <si>
    <t>NY0411</t>
  </si>
  <si>
    <t>White Plains Road CR/SRO</t>
  </si>
  <si>
    <t>NY0415</t>
  </si>
  <si>
    <t>WISH Families</t>
  </si>
  <si>
    <t>NY0417</t>
  </si>
  <si>
    <t>WWC renewal project 2019</t>
  </si>
  <si>
    <t>NY0420</t>
  </si>
  <si>
    <t>WIN Consolidated (Bronx Recovery, Brooklyn Recovery, Families in Recovery, Triangle House)</t>
  </si>
  <si>
    <t>NY0421</t>
  </si>
  <si>
    <t>City of New York Acting by and through its Department of Housing Preservation and Development (Henry Street Settlement )</t>
  </si>
  <si>
    <t>290 East 3rd Street Residence</t>
  </si>
  <si>
    <t>NY0594</t>
  </si>
  <si>
    <t>City of New York Acting by and through its Department of Housing Preservation and Development (CAMBA, Inc.)</t>
  </si>
  <si>
    <t>Camba Consolidated (CMBAnnaGonzalez / CMBMorrisManor)</t>
  </si>
  <si>
    <t>NY0595</t>
  </si>
  <si>
    <t>City of New York Acting by and through its Department of Housing Preservation and Development (Community Counseling Mediation)</t>
  </si>
  <si>
    <t>CCM Consolidated (Georgia's Place &amp; Rico's Place)</t>
  </si>
  <si>
    <t>NY0597</t>
  </si>
  <si>
    <t>City of New York Acting by and through its Department of Housing Preservation and Development (Project Renewal)</t>
  </si>
  <si>
    <t>Project Renewal Consolidated (St. Nicholas / Geffner House)</t>
  </si>
  <si>
    <t>NY0599</t>
  </si>
  <si>
    <t>City of New York Acting by and through its Department of Housing Preservation and Development (Acacia Network)</t>
  </si>
  <si>
    <t>Ilene R. Smith Residence</t>
  </si>
  <si>
    <t>NY0601</t>
  </si>
  <si>
    <t>City of New York Acting by and through its Department of Housing Preservation and Development (Sobro)</t>
  </si>
  <si>
    <t>Sobro Consolidated</t>
  </si>
  <si>
    <t>NY0604</t>
  </si>
  <si>
    <t>City of New York Acting by and through its Department of Housing Preservation and Development (Lutheran Social Services of New York)</t>
  </si>
  <si>
    <t>St. John's House II</t>
  </si>
  <si>
    <t>NY0607</t>
  </si>
  <si>
    <t>City of New York Acting by and through its Department of Housing Preservation and Development (Neighborhood Coalition for Shelter)</t>
  </si>
  <si>
    <t>NCS Consolidated (Louis Nine House/ NCS Residence - NYNY)</t>
  </si>
  <si>
    <t>NY0721</t>
  </si>
  <si>
    <t>St. Joseph Consolidated (St. Joseph - Bishop Sullivan/ Immaculata Hall)</t>
  </si>
  <si>
    <t>NY0722</t>
  </si>
  <si>
    <t>City of New York Acting by and through its Department of Housing Preservation and Development (Lower Eastside Service Center, Inc.)</t>
  </si>
  <si>
    <t>Diversity Works</t>
  </si>
  <si>
    <t>NY0723</t>
  </si>
  <si>
    <t>NY0725</t>
  </si>
  <si>
    <t>City of New York Acting by and through its Department of Housing Preservation and Development (VIP Community Services)</t>
  </si>
  <si>
    <t>VIP Consolidated (Crotona SRO SPC/ College Avenue SPC)</t>
  </si>
  <si>
    <t>NY0726</t>
  </si>
  <si>
    <t>City of New York Acting by and through its Department of Housing Preservation and Development (Community League of the Heights)</t>
  </si>
  <si>
    <t>Dorothy McGowan</t>
  </si>
  <si>
    <t>NY0727</t>
  </si>
  <si>
    <t>Fox Point</t>
  </si>
  <si>
    <t>NY0729</t>
  </si>
  <si>
    <t>In Homes Now Consolidated</t>
  </si>
  <si>
    <t>NY0730</t>
  </si>
  <si>
    <t>NY0732</t>
  </si>
  <si>
    <t>124th Street Residence Housing</t>
  </si>
  <si>
    <t>NY0733</t>
  </si>
  <si>
    <t>City of New York Acting by and through its Department of Housing Preservation and Development (CUCS)</t>
  </si>
  <si>
    <t>Lenniger</t>
  </si>
  <si>
    <t>NY0785</t>
  </si>
  <si>
    <t>City of New York Acting by and through its Department of Housing Preservation and Development (Jericho Project)</t>
  </si>
  <si>
    <t>Kingsbridge Terrace</t>
  </si>
  <si>
    <t>NY0786</t>
  </si>
  <si>
    <t>STARS II Renewal 2019</t>
  </si>
  <si>
    <t>NY0787</t>
  </si>
  <si>
    <t>Edith MacGuire Residence</t>
  </si>
  <si>
    <t>NY0810</t>
  </si>
  <si>
    <t>Cluster House</t>
  </si>
  <si>
    <t>NY0852</t>
  </si>
  <si>
    <t>Rustin Lindenguild Consolidated (Rustin House - DOHMH Single Adults HSN (60) / Rustin House - DOHMH Single Adults NYNY III (14))</t>
  </si>
  <si>
    <t>NY0854</t>
  </si>
  <si>
    <t>City of New York Acting by and through its Department of Housing Preservation and Development (Postgraduate Center for Mental Health)</t>
  </si>
  <si>
    <t>Bronx Park East Residence</t>
  </si>
  <si>
    <t>NY0877</t>
  </si>
  <si>
    <t>Wazobia House</t>
  </si>
  <si>
    <t>NY0882</t>
  </si>
  <si>
    <t>City of New York Acting by and through its Department of Housing Preservation and Development (Hudson Guild)</t>
  </si>
  <si>
    <t>NY0883</t>
  </si>
  <si>
    <t>Liberty Avenue</t>
  </si>
  <si>
    <t>NY0884</t>
  </si>
  <si>
    <t>City of New York Acting by and through its Department of Housing Preservation and Development (Breaking Ground)</t>
  </si>
  <si>
    <t>Breaking Ground Consolidated (The Brook/Schermerhorn HUD Breaking Ground S Plus C Cons/Times Square HUD Breaking Ground S Plus C Cons/Lee HUD Breaking Ground S Plus C Consolidated/Lee S Plus C Foyer)</t>
  </si>
  <si>
    <t>NY0912</t>
  </si>
  <si>
    <t>Community Housing Program</t>
  </si>
  <si>
    <t>NY0920</t>
  </si>
  <si>
    <t>FACES NY 2011</t>
  </si>
  <si>
    <t>NSP Renewal project application 2019</t>
  </si>
  <si>
    <t>NY0927</t>
  </si>
  <si>
    <t>City of New York Acting by and through its Department of Housing Preservation and Development (Urban Pathways)</t>
  </si>
  <si>
    <t>Boston Road</t>
  </si>
  <si>
    <t>NY0928</t>
  </si>
  <si>
    <t>City of New York Acting by and through its Department of Housing Preservation and Development (WSFSSH)</t>
  </si>
  <si>
    <t>WSFSSH Consolidated (Euclid Hall COC / Westbourne HPD / Claremont)</t>
  </si>
  <si>
    <t>NY0929</t>
  </si>
  <si>
    <t>City of New York Acting by and through its Department of Housing Preservation and Development (Comunilife)</t>
  </si>
  <si>
    <t>El Rio</t>
  </si>
  <si>
    <t>NY0937</t>
  </si>
  <si>
    <t>Truxton</t>
  </si>
  <si>
    <t>NY0938</t>
  </si>
  <si>
    <t>Bronx Permanent Housing</t>
  </si>
  <si>
    <t>NY0939</t>
  </si>
  <si>
    <t>Project Hospitality, Inc.</t>
  </si>
  <si>
    <t>Project Hospitality Permanent Housing</t>
  </si>
  <si>
    <t>NY0940</t>
  </si>
  <si>
    <t>NY0941</t>
  </si>
  <si>
    <t>Chelsea Leaf North</t>
  </si>
  <si>
    <t>NY0942</t>
  </si>
  <si>
    <t>Villa Ave</t>
  </si>
  <si>
    <t>NY0943</t>
  </si>
  <si>
    <t>HELP Social Service Corporation</t>
  </si>
  <si>
    <t>Genesis Homes Supportive Housing Program I</t>
  </si>
  <si>
    <t>NY0947</t>
  </si>
  <si>
    <t>Home</t>
  </si>
  <si>
    <t>NY0982</t>
  </si>
  <si>
    <t>Havens</t>
  </si>
  <si>
    <t>NY1039</t>
  </si>
  <si>
    <t>SHIP - S.H.I.P. Singles and Families FY19</t>
  </si>
  <si>
    <t>NY1040</t>
  </si>
  <si>
    <t>STARS 4 - S.H.I.P. for Young Adults Renewal FY19</t>
  </si>
  <si>
    <t>NY1041</t>
  </si>
  <si>
    <t>Camba Gardens II</t>
  </si>
  <si>
    <t>NY1042</t>
  </si>
  <si>
    <t>Rapid Rehousing 2</t>
  </si>
  <si>
    <t>NY1044</t>
  </si>
  <si>
    <t>RRH</t>
  </si>
  <si>
    <t>PRI Transitions</t>
  </si>
  <si>
    <t>NY1046</t>
  </si>
  <si>
    <t>Foundation for Research on Sexually Transmitted Diseases (Harlem United)</t>
  </si>
  <si>
    <t>Frost'd Scatter Site PH</t>
  </si>
  <si>
    <t>NY1047</t>
  </si>
  <si>
    <t>Stardom Hall</t>
  </si>
  <si>
    <t>NY1106</t>
  </si>
  <si>
    <t>BronxWorks</t>
  </si>
  <si>
    <t>Stable Homes to Health( HUD Scattered Site)</t>
  </si>
  <si>
    <t>NY1109</t>
  </si>
  <si>
    <t>Sheltering Arms Children and Family Services</t>
  </si>
  <si>
    <t>Rapid Rehousing</t>
  </si>
  <si>
    <t>NY1110</t>
  </si>
  <si>
    <t>SUS Broadway</t>
  </si>
  <si>
    <t>NY1113</t>
  </si>
  <si>
    <t>SUS Decatur</t>
  </si>
  <si>
    <t>NY1114</t>
  </si>
  <si>
    <t>Kingsbridge Heights</t>
  </si>
  <si>
    <t>NY1164</t>
  </si>
  <si>
    <t>Covenant House New York/Under 21, Inc.</t>
  </si>
  <si>
    <t>New Cov RRH FY19 Combined Renewal</t>
  </si>
  <si>
    <t>NY1166</t>
  </si>
  <si>
    <t>TH-RRH</t>
  </si>
  <si>
    <t>Bryce House TH-RRH Project</t>
  </si>
  <si>
    <t>NY1167</t>
  </si>
  <si>
    <t>New Destiny Housing Corporation</t>
  </si>
  <si>
    <t>HousingLink</t>
  </si>
  <si>
    <t>NY1223</t>
  </si>
  <si>
    <t>Gay Men's Health Crisis (GMHC)</t>
  </si>
  <si>
    <t>GMHC CoC RRH Project 1</t>
  </si>
  <si>
    <t>NY1225</t>
  </si>
  <si>
    <t>Harmony House</t>
  </si>
  <si>
    <t>NY1226</t>
  </si>
  <si>
    <t>Camba Hegeman</t>
  </si>
  <si>
    <t>NY1296</t>
  </si>
  <si>
    <t xml:space="preserve">City of New York Acting by and through its Department of Housing Preservation and Development (Lantern Community Services) </t>
  </si>
  <si>
    <t xml:space="preserve">City of New York Acting by and through its Department of Housing Preservation and Development (Geel Community Services, Inc) </t>
  </si>
  <si>
    <t xml:space="preserve">City of New York Acting by and through its Department of Housing Preservation and Development (Weston United) </t>
  </si>
  <si>
    <t xml:space="preserve">Palladia, Inc. (Services for the UnderServed, Inc) </t>
  </si>
  <si>
    <t xml:space="preserve">City of New York Acting by and through its Department of Housing Preservation and Development (CitiLeaf Housing HDFC) </t>
  </si>
  <si>
    <t xml:space="preserve">City of New York Acting by and through its Department of Housing Preservation and Development (SUS) </t>
  </si>
  <si>
    <t xml:space="preserve">City of New York Acting by and through its Department of Housing Preservation and Development (East New York Urban Youth Corps Inc.) </t>
  </si>
  <si>
    <t xml:space="preserve">City of New York Acting by and through its Department of Housing Preservation and Development (Saint Joseph's Medical Center) </t>
  </si>
  <si>
    <t xml:space="preserve">City of New York Acting by and through its Department of Housing Preservation and Development (Jericho Project) </t>
  </si>
  <si>
    <t xml:space="preserve">City of New York Acting by and through its Department of Housing Preservation and Development (Black Veterans For Social Justice INC) </t>
  </si>
  <si>
    <t xml:space="preserve">Clinton Housing W. 42nd Street </t>
  </si>
  <si>
    <t>CCM Linden/Ruby’s Place</t>
  </si>
  <si>
    <t xml:space="preserve">(a) 95.42% = 4.5 points
(b) 23.35% = 0 </t>
  </si>
  <si>
    <t>(a) 137% = 5 points
(b) 44% = 0 points</t>
  </si>
  <si>
    <t>TH = 0 points
RRH = 5 points</t>
  </si>
  <si>
    <t>TH = 14.5 points
RRH = 5 points</t>
  </si>
  <si>
    <t>(a) 614% = 5 points
(b) 146% = 5 points</t>
  </si>
  <si>
    <t>(a) 196% = 5 points
(b) 17% = 0 points</t>
  </si>
  <si>
    <t>TH = 3 points
RRH = 7.5 points</t>
  </si>
  <si>
    <t>City of New York Acting by and through its Department of Housing Preservation and Development
(CAMBA, Inc.)</t>
  </si>
  <si>
    <t>Performance</t>
  </si>
  <si>
    <t>Score</t>
  </si>
  <si>
    <t>Q1. Unit Utilization Rate</t>
  </si>
  <si>
    <t>Q2. Serving chronically homeless</t>
  </si>
  <si>
    <t>Q3. Participants entering program are literally homeless</t>
  </si>
  <si>
    <t>Q4. Average length of stay</t>
  </si>
  <si>
    <t>Q5. Maintained or Increased EARNED Income - adult stayers and adult exiters</t>
  </si>
  <si>
    <t>Q6. Maintained or Increased OTHER Income - adult stayers and adult exiters</t>
  </si>
  <si>
    <t>Q7. Non-cash benefits- adult stayer and all exiters</t>
  </si>
  <si>
    <t>Q8. Health insurance</t>
  </si>
  <si>
    <t>Question 9ab</t>
  </si>
  <si>
    <t>Question 9c</t>
  </si>
  <si>
    <t>Q9c. Maintain Permanent Housing or Exit to Permanent Housing</t>
  </si>
  <si>
    <t>Q9d. Rate of Return to Homelessness</t>
  </si>
  <si>
    <t>Q10a. Data Quality</t>
  </si>
  <si>
    <t>Q11. Monthly Uploads</t>
  </si>
  <si>
    <t>Select Project Name</t>
  </si>
  <si>
    <t>Select Project Name:</t>
  </si>
  <si>
    <t>Agency Name:</t>
  </si>
  <si>
    <t>Grant #</t>
  </si>
  <si>
    <t>HMIS Tool</t>
  </si>
  <si>
    <t>Project Type:</t>
  </si>
  <si>
    <t>Local Priorities Survey</t>
  </si>
  <si>
    <t>Spend Down (contract year)</t>
  </si>
  <si>
    <t>Spend Down (quarterly)</t>
  </si>
  <si>
    <t>Q1a or Q1b. SOAR Usage</t>
  </si>
  <si>
    <t>Q2. Supportive services/benefits</t>
  </si>
  <si>
    <t xml:space="preserve">Q3(i). PWLE Participation: Our agency has a PWLE on their Board of Directors/Policy-Making Body/Consumer Advisory Board </t>
  </si>
  <si>
    <t>Q3(ii). PWLE Participation: Our agency conducts PWLE Satisfaction Surveys</t>
  </si>
  <si>
    <t>Q3(iii). PWLE Participation: Our program holds Community Meetings</t>
  </si>
  <si>
    <t>Q3(iv). PWLE Participation: OTHER - PLEASE EXPLAIN</t>
  </si>
  <si>
    <t>Q3(v). PWLE Participation:
Our program provides various activities and initiatives for PWLE</t>
  </si>
  <si>
    <t>Q9a. Exit to Permanent Housing (TH): % of leavers exiting to permanent housing; Source: APR Q.23c
Q9b. Exit to Permanent Housing (PSH)</t>
  </si>
  <si>
    <t>Q3(vi). PWLE Participation: Our agency has a Grievance Policy</t>
  </si>
  <si>
    <t>Q3(vii), PWLE Employment: Our organization employs persons with lived experience. (This can include Certified Peer Specialists)</t>
  </si>
  <si>
    <t>Q3(viii), PWLE Employment (Bonus Point): Our project employs persons with lived experience. (This can include Certified Peer Specialists)</t>
  </si>
  <si>
    <t>Q4. Environmental Review: Project is compliance with Environmental Review standards required by HUD and verification can be provided if requested</t>
  </si>
  <si>
    <t>Q5. CAPS: Project is in compliance with CAPS requirements: completes Coordinated Assessment Survey; or receives referrals from CAPS</t>
  </si>
  <si>
    <t>Q6. HOPE: Project particpates in HOPE Estimate</t>
  </si>
  <si>
    <t>HMIS Tool TOTAL</t>
  </si>
  <si>
    <t>Local Priorities Survey TOTAL</t>
  </si>
  <si>
    <t>spend_contract</t>
  </si>
  <si>
    <t>spend_quarterly</t>
  </si>
  <si>
    <t>q1</t>
  </si>
  <si>
    <t>q2</t>
  </si>
  <si>
    <t>q3i</t>
  </si>
  <si>
    <t>q3ii</t>
  </si>
  <si>
    <t>q3iii</t>
  </si>
  <si>
    <t>q3iv</t>
  </si>
  <si>
    <t>q3v</t>
  </si>
  <si>
    <t>q3vi</t>
  </si>
  <si>
    <t>q3vii</t>
  </si>
  <si>
    <t>q3viii</t>
  </si>
  <si>
    <t>Q7. Compliance with HUD &amp; CoC policies</t>
  </si>
  <si>
    <t>q4</t>
  </si>
  <si>
    <t>q5</t>
  </si>
  <si>
    <t>q6</t>
  </si>
  <si>
    <t>q7</t>
  </si>
  <si>
    <t>total</t>
  </si>
  <si>
    <t>Total Points</t>
  </si>
  <si>
    <t>Category</t>
  </si>
  <si>
    <t>Question Description</t>
  </si>
  <si>
    <t>Source</t>
  </si>
  <si>
    <t>Utilization</t>
  </si>
  <si>
    <t>1. Unit Utilization Rate</t>
  </si>
  <si>
    <t xml:space="preserve">Average daily unit utilization rate during the FFY. </t>
  </si>
  <si>
    <t>HMIS Bed/Unit Inventory</t>
  </si>
  <si>
    <t>1a. Unit Utilization Rate (a)</t>
  </si>
  <si>
    <t>Project works with the # of clients stated in their NOFO Application during the FFY.</t>
  </si>
  <si>
    <t>HMIS Bed/Unit Inventory and 2022 NOFO Renewal Application</t>
  </si>
  <si>
    <t>NA</t>
  </si>
  <si>
    <t>1b. Unit Utilization Rate (b)</t>
  </si>
  <si>
    <t>Project places # of clients stated in their NOFO Application during the FFY.</t>
  </si>
  <si>
    <t>Project Eligibility</t>
  </si>
  <si>
    <t>2. Chronically Homeless</t>
  </si>
  <si>
    <r>
      <t xml:space="preserve">% of new HoH who entered the program that are </t>
    </r>
    <r>
      <rPr>
        <b/>
        <sz val="11"/>
        <color theme="1"/>
        <rFont val="Calibri"/>
        <family val="2"/>
        <scheme val="minor"/>
      </rPr>
      <t>chronically homeless</t>
    </r>
    <r>
      <rPr>
        <sz val="12"/>
        <color theme="1"/>
        <rFont val="Calibri"/>
        <family val="2"/>
        <scheme val="minor"/>
      </rPr>
      <t xml:space="preserve"> at placement into the program</t>
    </r>
  </si>
  <si>
    <t>Intake/Admissions Data</t>
  </si>
  <si>
    <t>100% (All/
Nothing)</t>
  </si>
  <si>
    <t>3. Literally Homeless</t>
  </si>
  <si>
    <r>
      <t xml:space="preserve">% of new HoH who entered the program that are </t>
    </r>
    <r>
      <rPr>
        <b/>
        <sz val="11"/>
        <color theme="1"/>
        <rFont val="Calibri"/>
        <family val="2"/>
        <scheme val="minor"/>
      </rPr>
      <t>literally homeless</t>
    </r>
    <r>
      <rPr>
        <sz val="12"/>
        <color theme="1"/>
        <rFont val="Calibri"/>
        <family val="2"/>
        <scheme val="minor"/>
      </rPr>
      <t xml:space="preserve"> at placement into the program.</t>
    </r>
  </si>
  <si>
    <t>Length of Stay</t>
  </si>
  <si>
    <t>4. Average Length of Stay</t>
  </si>
  <si>
    <t>Average length of stay for participants served during recently completed FFY</t>
  </si>
  <si>
    <t>APR Q.22</t>
  </si>
  <si>
    <t>≥12 months</t>
  </si>
  <si>
    <t>≤ 24 months</t>
  </si>
  <si>
    <t>Income, Employment + Benefits</t>
  </si>
  <si>
    <t>5. Earned Income</t>
  </si>
  <si>
    <t>% of adults that maintained or increased Earned and Income at latest status or exit.</t>
  </si>
  <si>
    <t>APR Q.19</t>
  </si>
  <si>
    <t>6. Other Income</t>
  </si>
  <si>
    <t>% of adults that maintained or increased Other income at latest status or exit.</t>
  </si>
  <si>
    <t>7. Non-Cash Benefits</t>
  </si>
  <si>
    <t>% of persons with 1 or more sources of non-cash benefits at latest status or exit.</t>
  </si>
  <si>
    <t>APR Q.20b</t>
  </si>
  <si>
    <t>8. Health Insurance</t>
  </si>
  <si>
    <t xml:space="preserve">% of persons with health insurance </t>
  </si>
  <si>
    <t>APR Q.21</t>
  </si>
  <si>
    <t>Housing Stabilization</t>
  </si>
  <si>
    <t>9ab. Exit to Permanent Housing (PSH/TH)</t>
  </si>
  <si>
    <t xml:space="preserve"> % of leavers exiting to permanent housing</t>
  </si>
  <si>
    <t>APR Q.23c</t>
  </si>
  <si>
    <t>9c. Maintain Permanent Housing or Exit to Permanent Housing</t>
  </si>
  <si>
    <t>% of participants who remain in PSH or exit to permanent housing.</t>
  </si>
  <si>
    <t>APR Q.5 and Q.23c</t>
  </si>
  <si>
    <t>9d. Rate of Return to Homelessness</t>
  </si>
  <si>
    <t>Total number of households successfully discharged who did return to homelessness during time period divided by Total number of households exited to permanent housing during the same time period</t>
  </si>
  <si>
    <t>Data Quality</t>
  </si>
  <si>
    <t>One point if the overall missing or invalid data is less than or equal to 10%</t>
  </si>
  <si>
    <t>APR Q.6a - Personally Identifiable Information</t>
  </si>
  <si>
    <t>&lt;10%</t>
  </si>
  <si>
    <t>APR Q.6b - Universal Data Elements</t>
  </si>
  <si>
    <t>APR Q.6c - Income and Housing Data Quality</t>
  </si>
  <si>
    <t>APR Q.6d - Chronic Homelessness</t>
  </si>
  <si>
    <t>Uploads</t>
  </si>
  <si>
    <t>Verification of a minimum of 12 monthly uploads to HMIS, each within the first 10 business days of the month.</t>
  </si>
  <si>
    <t>Maximum Points</t>
  </si>
  <si>
    <t>Benchmark</t>
  </si>
  <si>
    <t>HMIS Maximum Total:</t>
  </si>
  <si>
    <t>Project_name</t>
  </si>
  <si>
    <t>Agency</t>
  </si>
  <si>
    <t>Grant</t>
  </si>
  <si>
    <t>Project Type</t>
  </si>
  <si>
    <t>EvaluationScore_totaladjusted</t>
  </si>
  <si>
    <t>Lantern Consolidated (Amber Hall / Audubon Hall / Cedars Hall / Clover / Huntersmoon Hall / Huntersmoon Hall) / Jasper Hall / Jasper Hall / Schafer Hall - Bailey House / Schafer Hall)</t>
  </si>
  <si>
    <t>Community Access Consolidated (Rev James Polite Blvd/Tinton Avenue/Franklin Avenue/Davidson Avenue /East Second Street /East Second Street /DeKalb Avenue/ SpC-Avenue D/ SpC-Gouverneur Court)</t>
  </si>
  <si>
    <t>*Scoring Rubric for CoC 2023 Annual Project Evaluation (HMIS Tool), Covering FFY2022</t>
  </si>
  <si>
    <t xml:space="preserve">Project Name </t>
  </si>
  <si>
    <t xml:space="preserve">Program Type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</si>
  <si>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NYC CoC 2023 Annual Project Evaluation (covering FFY2022)</t>
  </si>
  <si>
    <t>Total Score (Adjusted):</t>
  </si>
  <si>
    <t>≤15% (All/
Nothing)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</si>
</sst>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0"/>
      <name val="Arial"/>
      <family val="2"/>
    </font>
    <font>
      <b/>
      <sz val="16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D9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1"/>
      </right>
      <top/>
      <bottom style="thin">
        <color theme="0" tint="-0.1499984740745262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1"/>
      </left>
      <right style="thin">
        <color theme="0" tint="-0.1499984740745262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 style="thin">
        <color theme="1"/>
      </top>
      <bottom style="medium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medium">
        <color theme="1"/>
      </left>
      <right/>
      <top style="thin">
        <color theme="0"/>
      </top>
      <bottom/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thin">
        <color theme="0"/>
      </left>
      <right/>
      <top style="medium">
        <color theme="1"/>
      </top>
      <bottom/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1">
    <xf numFmtId="0" fontId="0" fillId="0" borderId="0" xfId="0"/>
    <xf numFmtId="0" fontId="0" fillId="0" borderId="10" xfId="0" applyBorder="1"/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10" xfId="0" applyFont="1" applyBorder="1" applyAlignment="1" applyProtection="1">
      <alignment horizontal="center" wrapText="1"/>
      <protection locked="0"/>
    </xf>
    <xf numFmtId="164" fontId="18" fillId="0" borderId="10" xfId="0" applyNumberFormat="1" applyFont="1" applyBorder="1" applyAlignment="1" applyProtection="1">
      <alignment horizontal="center" wrapText="1"/>
      <protection locked="0"/>
    </xf>
    <xf numFmtId="10" fontId="19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9" fillId="0" borderId="10" xfId="0" applyNumberFormat="1" applyFont="1" applyBorder="1" applyAlignment="1">
      <alignment horizontal="center" wrapText="1"/>
    </xf>
    <xf numFmtId="2" fontId="19" fillId="0" borderId="10" xfId="0" applyNumberFormat="1" applyFont="1" applyBorder="1" applyAlignment="1">
      <alignment horizontal="center" wrapText="1"/>
    </xf>
    <xf numFmtId="9" fontId="19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9" fontId="18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left" wrapText="1"/>
      <protection locked="0"/>
    </xf>
    <xf numFmtId="165" fontId="19" fillId="0" borderId="10" xfId="0" applyNumberFormat="1" applyFont="1" applyBorder="1" applyAlignment="1">
      <alignment horizontal="center"/>
    </xf>
    <xf numFmtId="165" fontId="18" fillId="0" borderId="10" xfId="0" applyNumberFormat="1" applyFont="1" applyBorder="1" applyAlignment="1">
      <alignment horizontal="center"/>
    </xf>
    <xf numFmtId="165" fontId="19" fillId="0" borderId="10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25" xfId="0" applyBorder="1"/>
    <xf numFmtId="9" fontId="0" fillId="0" borderId="12" xfId="1" applyFont="1" applyBorder="1" applyAlignment="1">
      <alignment horizontal="center"/>
    </xf>
    <xf numFmtId="9" fontId="0" fillId="0" borderId="22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24" xfId="1" applyFont="1" applyBorder="1" applyAlignment="1">
      <alignment horizontal="center" vertical="center"/>
    </xf>
    <xf numFmtId="2" fontId="0" fillId="0" borderId="24" xfId="1" applyNumberFormat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1" xfId="0" applyBorder="1"/>
    <xf numFmtId="0" fontId="21" fillId="0" borderId="23" xfId="0" applyFont="1" applyBorder="1"/>
    <xf numFmtId="0" fontId="0" fillId="0" borderId="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5" xfId="0" applyBorder="1"/>
    <xf numFmtId="0" fontId="0" fillId="0" borderId="43" xfId="0" applyBorder="1" applyAlignment="1">
      <alignment vertical="center" wrapText="1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2" fontId="0" fillId="0" borderId="46" xfId="1" applyNumberFormat="1" applyFont="1" applyBorder="1" applyAlignment="1">
      <alignment horizontal="center" vertical="center"/>
    </xf>
    <xf numFmtId="0" fontId="0" fillId="0" borderId="47" xfId="1" applyNumberFormat="1" applyFont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9" fontId="0" fillId="0" borderId="49" xfId="1" applyFont="1" applyBorder="1" applyAlignment="1">
      <alignment horizontal="center" vertical="center" wrapText="1"/>
    </xf>
    <xf numFmtId="0" fontId="0" fillId="0" borderId="50" xfId="1" applyNumberFormat="1" applyFont="1" applyBorder="1" applyAlignment="1">
      <alignment horizontal="center" vertical="center"/>
    </xf>
    <xf numFmtId="9" fontId="16" fillId="0" borderId="52" xfId="1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21" fillId="0" borderId="33" xfId="0" applyFont="1" applyBorder="1"/>
    <xf numFmtId="0" fontId="21" fillId="0" borderId="35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/>
    </xf>
    <xf numFmtId="0" fontId="16" fillId="0" borderId="45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16" fillId="0" borderId="58" xfId="0" applyFont="1" applyFill="1" applyBorder="1" applyAlignment="1">
      <alignment vertical="center" wrapText="1"/>
    </xf>
    <xf numFmtId="0" fontId="16" fillId="0" borderId="5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Fill="1" applyBorder="1"/>
    <xf numFmtId="0" fontId="18" fillId="0" borderId="35" xfId="0" applyFont="1" applyBorder="1" applyAlignment="1" applyProtection="1">
      <alignment horizontal="left" wrapText="1"/>
      <protection locked="0"/>
    </xf>
    <xf numFmtId="0" fontId="18" fillId="0" borderId="35" xfId="0" applyFont="1" applyBorder="1" applyAlignment="1" applyProtection="1">
      <alignment horizontal="center" wrapText="1"/>
      <protection locked="0"/>
    </xf>
    <xf numFmtId="164" fontId="18" fillId="0" borderId="35" xfId="0" applyNumberFormat="1" applyFont="1" applyBorder="1" applyAlignment="1" applyProtection="1">
      <alignment horizontal="center" wrapText="1"/>
      <protection locked="0"/>
    </xf>
    <xf numFmtId="0" fontId="18" fillId="0" borderId="35" xfId="0" applyFont="1" applyBorder="1" applyAlignment="1">
      <alignment wrapText="1"/>
    </xf>
    <xf numFmtId="0" fontId="18" fillId="0" borderId="35" xfId="0" applyFont="1" applyBorder="1" applyAlignment="1">
      <alignment horizontal="center"/>
    </xf>
    <xf numFmtId="0" fontId="18" fillId="0" borderId="35" xfId="0" applyFont="1" applyBorder="1" applyAlignment="1">
      <alignment horizontal="center" wrapText="1"/>
    </xf>
    <xf numFmtId="9" fontId="18" fillId="0" borderId="35" xfId="0" applyNumberFormat="1" applyFont="1" applyBorder="1" applyAlignment="1" applyProtection="1">
      <alignment horizontal="center" wrapText="1"/>
      <protection locked="0"/>
    </xf>
    <xf numFmtId="0" fontId="19" fillId="0" borderId="35" xfId="0" applyFont="1" applyBorder="1" applyAlignment="1" applyProtection="1">
      <alignment horizontal="center"/>
      <protection locked="0"/>
    </xf>
    <xf numFmtId="0" fontId="19" fillId="0" borderId="35" xfId="0" applyFont="1" applyBorder="1" applyAlignment="1">
      <alignment horizontal="center"/>
    </xf>
    <xf numFmtId="0" fontId="19" fillId="0" borderId="35" xfId="0" applyFont="1" applyBorder="1" applyAlignment="1" applyProtection="1">
      <alignment horizontal="left" wrapText="1"/>
      <protection locked="0"/>
    </xf>
    <xf numFmtId="0" fontId="18" fillId="0" borderId="35" xfId="0" applyFont="1" applyBorder="1" applyAlignment="1" applyProtection="1">
      <alignment horizontal="left"/>
      <protection locked="0"/>
    </xf>
    <xf numFmtId="0" fontId="0" fillId="0" borderId="59" xfId="0" applyBorder="1"/>
    <xf numFmtId="9" fontId="0" fillId="0" borderId="59" xfId="1" applyFont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59" xfId="0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9" fontId="0" fillId="0" borderId="68" xfId="1" applyFont="1" applyBorder="1" applyAlignment="1">
      <alignment horizontal="center"/>
    </xf>
    <xf numFmtId="9" fontId="0" fillId="0" borderId="23" xfId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4" xfId="0" applyBorder="1"/>
    <xf numFmtId="0" fontId="20" fillId="0" borderId="21" xfId="0" applyFont="1" applyBorder="1"/>
    <xf numFmtId="0" fontId="0" fillId="0" borderId="38" xfId="0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wrapText="1"/>
    </xf>
    <xf numFmtId="0" fontId="22" fillId="0" borderId="80" xfId="0" applyFont="1" applyBorder="1" applyAlignment="1">
      <alignment horizontal="left" wrapText="1"/>
    </xf>
    <xf numFmtId="0" fontId="0" fillId="0" borderId="77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35" borderId="85" xfId="0" applyFill="1" applyBorder="1" applyAlignment="1">
      <alignment horizontal="center" vertical="center" wrapText="1"/>
    </xf>
    <xf numFmtId="0" fontId="0" fillId="35" borderId="86" xfId="0" applyFill="1" applyBorder="1" applyAlignment="1">
      <alignment horizontal="center" vertical="center" wrapText="1"/>
    </xf>
    <xf numFmtId="0" fontId="0" fillId="36" borderId="87" xfId="0" applyFill="1" applyBorder="1" applyAlignment="1">
      <alignment horizontal="center" vertical="center" wrapText="1"/>
    </xf>
    <xf numFmtId="0" fontId="0" fillId="36" borderId="86" xfId="0" applyFill="1" applyBorder="1" applyAlignment="1">
      <alignment horizontal="center" vertical="center" wrapText="1"/>
    </xf>
    <xf numFmtId="9" fontId="0" fillId="33" borderId="87" xfId="0" applyNumberFormat="1" applyFill="1" applyBorder="1" applyAlignment="1">
      <alignment horizontal="center" vertical="center" wrapText="1"/>
    </xf>
    <xf numFmtId="0" fontId="0" fillId="36" borderId="87" xfId="0" applyFill="1" applyBorder="1" applyAlignment="1">
      <alignment horizontal="center" vertical="center"/>
    </xf>
    <xf numFmtId="0" fontId="0" fillId="36" borderId="86" xfId="0" applyFill="1" applyBorder="1" applyAlignment="1">
      <alignment horizontal="center" vertical="center"/>
    </xf>
    <xf numFmtId="9" fontId="0" fillId="33" borderId="87" xfId="0" applyNumberFormat="1" applyFill="1" applyBorder="1" applyAlignment="1">
      <alignment horizontal="center" vertical="center"/>
    </xf>
    <xf numFmtId="0" fontId="0" fillId="37" borderId="89" xfId="0" applyFill="1" applyBorder="1" applyAlignment="1">
      <alignment vertical="center" wrapText="1"/>
    </xf>
    <xf numFmtId="0" fontId="0" fillId="37" borderId="80" xfId="0" applyFill="1" applyBorder="1" applyAlignment="1">
      <alignment vertical="center" wrapText="1"/>
    </xf>
    <xf numFmtId="0" fontId="22" fillId="37" borderId="90" xfId="0" applyFont="1" applyFill="1" applyBorder="1" applyAlignment="1">
      <alignment horizontal="center" vertical="center" wrapText="1"/>
    </xf>
    <xf numFmtId="0" fontId="22" fillId="37" borderId="91" xfId="0" applyFont="1" applyFill="1" applyBorder="1" applyAlignment="1">
      <alignment horizontal="center" vertical="center"/>
    </xf>
    <xf numFmtId="0" fontId="22" fillId="37" borderId="90" xfId="0" applyFont="1" applyFill="1" applyBorder="1" applyAlignment="1">
      <alignment horizontal="center" vertical="center"/>
    </xf>
    <xf numFmtId="0" fontId="0" fillId="35" borderId="92" xfId="0" applyFill="1" applyBorder="1" applyAlignment="1">
      <alignment horizontal="center" vertical="center" wrapText="1"/>
    </xf>
    <xf numFmtId="0" fontId="0" fillId="35" borderId="93" xfId="0" applyFill="1" applyBorder="1" applyAlignment="1">
      <alignment horizontal="center" vertical="center"/>
    </xf>
    <xf numFmtId="0" fontId="0" fillId="36" borderId="92" xfId="0" applyFill="1" applyBorder="1" applyAlignment="1">
      <alignment horizontal="center" vertical="center"/>
    </xf>
    <xf numFmtId="0" fontId="0" fillId="36" borderId="93" xfId="0" applyFill="1" applyBorder="1" applyAlignment="1">
      <alignment horizontal="center" vertical="center"/>
    </xf>
    <xf numFmtId="0" fontId="0" fillId="33" borderId="92" xfId="0" applyFill="1" applyBorder="1" applyAlignment="1">
      <alignment horizontal="center" vertical="center"/>
    </xf>
    <xf numFmtId="0" fontId="0" fillId="35" borderId="86" xfId="0" applyFill="1" applyBorder="1" applyAlignment="1">
      <alignment horizontal="center" vertical="center"/>
    </xf>
    <xf numFmtId="0" fontId="0" fillId="33" borderId="87" xfId="0" applyFill="1" applyBorder="1" applyAlignment="1">
      <alignment horizontal="center" vertical="center" wrapText="1"/>
    </xf>
    <xf numFmtId="0" fontId="0" fillId="37" borderId="80" xfId="0" applyFill="1" applyBorder="1" applyAlignment="1">
      <alignment wrapText="1"/>
    </xf>
    <xf numFmtId="0" fontId="0" fillId="38" borderId="80" xfId="0" applyFill="1" applyBorder="1" applyAlignment="1">
      <alignment vertical="center" wrapText="1"/>
    </xf>
    <xf numFmtId="0" fontId="0" fillId="38" borderId="80" xfId="0" applyFill="1" applyBorder="1" applyAlignment="1">
      <alignment wrapText="1"/>
    </xf>
    <xf numFmtId="0" fontId="22" fillId="38" borderId="90" xfId="0" applyFont="1" applyFill="1" applyBorder="1" applyAlignment="1">
      <alignment horizontal="center" vertical="center" wrapText="1"/>
    </xf>
    <xf numFmtId="0" fontId="22" fillId="38" borderId="91" xfId="0" applyFont="1" applyFill="1" applyBorder="1" applyAlignment="1">
      <alignment horizontal="center" vertical="center"/>
    </xf>
    <xf numFmtId="0" fontId="22" fillId="38" borderId="90" xfId="0" applyFont="1" applyFill="1" applyBorder="1" applyAlignment="1">
      <alignment horizontal="center" vertical="center"/>
    </xf>
    <xf numFmtId="9" fontId="0" fillId="35" borderId="92" xfId="0" applyNumberFormat="1" applyFill="1" applyBorder="1" applyAlignment="1">
      <alignment horizontal="center" vertical="center" wrapText="1"/>
    </xf>
    <xf numFmtId="9" fontId="0" fillId="36" borderId="92" xfId="0" applyNumberFormat="1" applyFill="1" applyBorder="1" applyAlignment="1">
      <alignment horizontal="center" vertical="center"/>
    </xf>
    <xf numFmtId="9" fontId="0" fillId="33" borderId="92" xfId="0" applyNumberFormat="1" applyFill="1" applyBorder="1" applyAlignment="1">
      <alignment horizontal="center" vertical="center"/>
    </xf>
    <xf numFmtId="9" fontId="0" fillId="35" borderId="87" xfId="0" applyNumberFormat="1" applyFill="1" applyBorder="1" applyAlignment="1">
      <alignment horizontal="center" vertical="center" wrapText="1"/>
    </xf>
    <xf numFmtId="9" fontId="0" fillId="36" borderId="87" xfId="0" applyNumberFormat="1" applyFill="1" applyBorder="1" applyAlignment="1">
      <alignment horizontal="center" vertical="center"/>
    </xf>
    <xf numFmtId="0" fontId="0" fillId="39" borderId="80" xfId="0" applyFill="1" applyBorder="1" applyAlignment="1">
      <alignment wrapText="1"/>
    </xf>
    <xf numFmtId="0" fontId="22" fillId="39" borderId="90" xfId="0" applyFont="1" applyFill="1" applyBorder="1" applyAlignment="1">
      <alignment horizontal="center" vertical="center" wrapText="1"/>
    </xf>
    <xf numFmtId="0" fontId="22" fillId="39" borderId="91" xfId="0" applyFont="1" applyFill="1" applyBorder="1" applyAlignment="1">
      <alignment horizontal="center" vertical="center"/>
    </xf>
    <xf numFmtId="0" fontId="22" fillId="39" borderId="90" xfId="0" applyFont="1" applyFill="1" applyBorder="1" applyAlignment="1">
      <alignment horizontal="center" vertical="center"/>
    </xf>
    <xf numFmtId="0" fontId="0" fillId="35" borderId="87" xfId="0" applyFill="1" applyBorder="1" applyAlignment="1">
      <alignment horizontal="center" vertical="center" wrapText="1"/>
    </xf>
    <xf numFmtId="0" fontId="0" fillId="39" borderId="80" xfId="0" applyFill="1" applyBorder="1" applyAlignment="1">
      <alignment vertical="center" wrapText="1"/>
    </xf>
    <xf numFmtId="0" fontId="0" fillId="35" borderId="93" xfId="0" applyFill="1" applyBorder="1" applyAlignment="1">
      <alignment horizontal="center" vertical="center" wrapText="1"/>
    </xf>
    <xf numFmtId="0" fontId="0" fillId="36" borderId="92" xfId="0" applyFill="1" applyBorder="1" applyAlignment="1">
      <alignment horizontal="center" vertical="center" wrapText="1"/>
    </xf>
    <xf numFmtId="0" fontId="0" fillId="36" borderId="93" xfId="0" applyFill="1" applyBorder="1" applyAlignment="1">
      <alignment horizontal="center" vertical="center" wrapText="1"/>
    </xf>
    <xf numFmtId="0" fontId="0" fillId="33" borderId="92" xfId="0" applyFill="1" applyBorder="1" applyAlignment="1">
      <alignment horizontal="center" vertical="center" wrapText="1"/>
    </xf>
    <xf numFmtId="0" fontId="0" fillId="39" borderId="80" xfId="0" applyFill="1" applyBorder="1"/>
    <xf numFmtId="0" fontId="22" fillId="39" borderId="90" xfId="0" applyFont="1" applyFill="1" applyBorder="1" applyAlignment="1">
      <alignment horizontal="center" wrapText="1"/>
    </xf>
    <xf numFmtId="0" fontId="22" fillId="39" borderId="91" xfId="0" applyFont="1" applyFill="1" applyBorder="1" applyAlignment="1">
      <alignment horizontal="center"/>
    </xf>
    <xf numFmtId="0" fontId="22" fillId="39" borderId="90" xfId="0" applyFont="1" applyFill="1" applyBorder="1" applyAlignment="1">
      <alignment horizontal="center"/>
    </xf>
    <xf numFmtId="0" fontId="0" fillId="37" borderId="94" xfId="0" applyFill="1" applyBorder="1" applyAlignment="1">
      <alignment wrapText="1"/>
    </xf>
    <xf numFmtId="0" fontId="0" fillId="37" borderId="95" xfId="0" applyFill="1" applyBorder="1"/>
    <xf numFmtId="0" fontId="0" fillId="37" borderId="95" xfId="0" applyFill="1" applyBorder="1" applyAlignment="1">
      <alignment wrapText="1"/>
    </xf>
    <xf numFmtId="0" fontId="0" fillId="37" borderId="95" xfId="0" applyFill="1" applyBorder="1" applyAlignment="1">
      <alignment horizontal="center" wrapText="1"/>
    </xf>
    <xf numFmtId="0" fontId="0" fillId="37" borderId="95" xfId="0" applyFill="1" applyBorder="1" applyAlignment="1">
      <alignment horizontal="center"/>
    </xf>
    <xf numFmtId="0" fontId="0" fillId="37" borderId="96" xfId="0" applyFill="1" applyBorder="1" applyAlignment="1">
      <alignment horizontal="center"/>
    </xf>
    <xf numFmtId="0" fontId="0" fillId="37" borderId="95" xfId="0" applyFill="1" applyBorder="1" applyAlignment="1">
      <alignment horizontal="right" wrapText="1"/>
    </xf>
    <xf numFmtId="0" fontId="0" fillId="0" borderId="82" xfId="0" applyBorder="1"/>
    <xf numFmtId="0" fontId="0" fillId="0" borderId="82" xfId="0" applyBorder="1" applyAlignment="1">
      <alignment wrapText="1"/>
    </xf>
    <xf numFmtId="0" fontId="22" fillId="0" borderId="84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79" xfId="0" applyFont="1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0" fillId="33" borderId="97" xfId="0" applyFill="1" applyBorder="1" applyAlignment="1">
      <alignment horizontal="center" vertical="center" wrapText="1"/>
    </xf>
    <xf numFmtId="0" fontId="0" fillId="33" borderId="97" xfId="0" applyFill="1" applyBorder="1" applyAlignment="1">
      <alignment horizontal="center" vertical="center"/>
    </xf>
    <xf numFmtId="0" fontId="22" fillId="37" borderId="7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33" borderId="98" xfId="0" applyFill="1" applyBorder="1" applyAlignment="1">
      <alignment horizontal="center" vertical="center"/>
    </xf>
    <xf numFmtId="0" fontId="22" fillId="38" borderId="79" xfId="0" applyFont="1" applyFill="1" applyBorder="1" applyAlignment="1">
      <alignment horizontal="center" vertical="center"/>
    </xf>
    <xf numFmtId="0" fontId="22" fillId="39" borderId="79" xfId="0" applyFont="1" applyFill="1" applyBorder="1" applyAlignment="1">
      <alignment horizontal="center" vertical="center"/>
    </xf>
    <xf numFmtId="0" fontId="0" fillId="33" borderId="98" xfId="0" applyFill="1" applyBorder="1" applyAlignment="1">
      <alignment horizontal="center" vertical="center" wrapText="1"/>
    </xf>
    <xf numFmtId="0" fontId="22" fillId="39" borderId="79" xfId="0" applyFont="1" applyFill="1" applyBorder="1" applyAlignment="1">
      <alignment horizontal="center"/>
    </xf>
    <xf numFmtId="9" fontId="0" fillId="36" borderId="92" xfId="0" applyNumberFormat="1" applyFill="1" applyBorder="1" applyAlignment="1">
      <alignment horizontal="center" vertical="center" wrapText="1"/>
    </xf>
    <xf numFmtId="0" fontId="22" fillId="0" borderId="89" xfId="0" applyFont="1" applyBorder="1" applyAlignment="1">
      <alignment horizontal="left" wrapText="1"/>
    </xf>
    <xf numFmtId="0" fontId="22" fillId="0" borderId="91" xfId="0" applyFont="1" applyBorder="1" applyAlignment="1">
      <alignment horizontal="left" wrapText="1"/>
    </xf>
    <xf numFmtId="0" fontId="22" fillId="0" borderId="90" xfId="0" applyFont="1" applyBorder="1" applyAlignment="1">
      <alignment horizontal="left" wrapText="1"/>
    </xf>
    <xf numFmtId="0" fontId="18" fillId="0" borderId="105" xfId="0" applyFont="1" applyBorder="1" applyAlignment="1" applyProtection="1">
      <alignment horizontal="left" wrapText="1"/>
      <protection locked="0"/>
    </xf>
    <xf numFmtId="0" fontId="18" fillId="0" borderId="105" xfId="0" applyFont="1" applyBorder="1" applyAlignment="1" applyProtection="1">
      <alignment horizontal="center" wrapText="1"/>
      <protection locked="0"/>
    </xf>
    <xf numFmtId="164" fontId="18" fillId="0" borderId="105" xfId="0" applyNumberFormat="1" applyFont="1" applyBorder="1" applyAlignment="1" applyProtection="1">
      <alignment horizontal="center" wrapText="1"/>
      <protection locked="0"/>
    </xf>
    <xf numFmtId="0" fontId="18" fillId="0" borderId="106" xfId="0" applyFont="1" applyBorder="1" applyAlignment="1" applyProtection="1">
      <alignment horizontal="left" wrapText="1"/>
      <protection locked="0"/>
    </xf>
    <xf numFmtId="0" fontId="18" fillId="0" borderId="106" xfId="0" applyFont="1" applyBorder="1" applyAlignment="1" applyProtection="1">
      <alignment horizontal="center" wrapText="1"/>
      <protection locked="0"/>
    </xf>
    <xf numFmtId="164" fontId="18" fillId="0" borderId="106" xfId="0" applyNumberFormat="1" applyFont="1" applyBorder="1" applyAlignment="1" applyProtection="1">
      <alignment horizontal="center" wrapText="1"/>
      <protection locked="0"/>
    </xf>
    <xf numFmtId="10" fontId="0" fillId="0" borderId="10" xfId="1" applyNumberFormat="1" applyFont="1" applyBorder="1" applyAlignment="1">
      <alignment horizontal="center"/>
    </xf>
    <xf numFmtId="0" fontId="0" fillId="0" borderId="23" xfId="0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3" fillId="40" borderId="106" xfId="0" applyFont="1" applyFill="1" applyBorder="1" applyAlignment="1" applyProtection="1">
      <alignment vertical="center" wrapText="1"/>
    </xf>
    <xf numFmtId="0" fontId="23" fillId="40" borderId="106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wrapText="1"/>
    </xf>
    <xf numFmtId="0" fontId="18" fillId="0" borderId="10" xfId="0" applyFont="1" applyBorder="1" applyAlignment="1" applyProtection="1">
      <alignment horizontal="center" wrapText="1"/>
    </xf>
    <xf numFmtId="164" fontId="18" fillId="0" borderId="10" xfId="0" applyNumberFormat="1" applyFont="1" applyBorder="1" applyAlignment="1" applyProtection="1">
      <alignment horizontal="center" wrapText="1"/>
    </xf>
    <xf numFmtId="0" fontId="18" fillId="0" borderId="10" xfId="0" applyFont="1" applyBorder="1" applyAlignment="1" applyProtection="1">
      <alignment wrapText="1"/>
    </xf>
    <xf numFmtId="9" fontId="18" fillId="0" borderId="10" xfId="0" applyNumberFormat="1" applyFont="1" applyBorder="1" applyAlignment="1" applyProtection="1">
      <alignment horizontal="center" wrapText="1"/>
    </xf>
    <xf numFmtId="0" fontId="18" fillId="0" borderId="105" xfId="0" applyFont="1" applyBorder="1" applyAlignment="1" applyProtection="1">
      <alignment horizontal="left" wrapText="1"/>
    </xf>
    <xf numFmtId="0" fontId="18" fillId="0" borderId="105" xfId="0" applyFont="1" applyBorder="1" applyAlignment="1" applyProtection="1">
      <alignment horizontal="center" wrapText="1"/>
    </xf>
    <xf numFmtId="164" fontId="18" fillId="0" borderId="105" xfId="0" applyNumberFormat="1" applyFont="1" applyBorder="1" applyAlignment="1" applyProtection="1">
      <alignment horizontal="center" wrapText="1"/>
    </xf>
    <xf numFmtId="0" fontId="18" fillId="0" borderId="106" xfId="0" applyFont="1" applyBorder="1" applyAlignment="1" applyProtection="1">
      <alignment horizontal="left" wrapText="1"/>
    </xf>
    <xf numFmtId="0" fontId="18" fillId="0" borderId="106" xfId="0" applyFont="1" applyBorder="1" applyAlignment="1" applyProtection="1">
      <alignment horizontal="center" wrapText="1"/>
    </xf>
    <xf numFmtId="164" fontId="18" fillId="0" borderId="106" xfId="0" applyNumberFormat="1" applyFont="1" applyBorder="1" applyAlignment="1" applyProtection="1">
      <alignment horizontal="center" wrapText="1"/>
    </xf>
    <xf numFmtId="0" fontId="19" fillId="0" borderId="10" xfId="0" applyFont="1" applyBorder="1" applyAlignment="1" applyProtection="1">
      <alignment horizontal="left" wrapText="1"/>
    </xf>
    <xf numFmtId="0" fontId="18" fillId="0" borderId="105" xfId="0" applyFont="1" applyBorder="1" applyAlignment="1" applyProtection="1">
      <alignment wrapText="1"/>
    </xf>
    <xf numFmtId="0" fontId="19" fillId="0" borderId="10" xfId="0" applyFont="1" applyBorder="1" applyAlignment="1" applyProtection="1">
      <alignment horizontal="center" wrapText="1"/>
    </xf>
    <xf numFmtId="0" fontId="24" fillId="0" borderId="11" xfId="0" applyFont="1" applyBorder="1" applyAlignment="1">
      <alignment vertical="top"/>
    </xf>
    <xf numFmtId="2" fontId="0" fillId="0" borderId="55" xfId="1" applyNumberFormat="1" applyFont="1" applyBorder="1" applyAlignment="1">
      <alignment horizontal="center" vertical="center"/>
    </xf>
    <xf numFmtId="2" fontId="0" fillId="0" borderId="56" xfId="1" applyNumberFormat="1" applyFont="1" applyBorder="1" applyAlignment="1">
      <alignment horizontal="center" vertical="center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>
      <alignment horizontal="left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6" fillId="33" borderId="40" xfId="0" applyFont="1" applyFill="1" applyBorder="1" applyAlignment="1">
      <alignment horizontal="center" vertical="center"/>
    </xf>
    <xf numFmtId="0" fontId="16" fillId="33" borderId="41" xfId="0" applyFont="1" applyFill="1" applyBorder="1" applyAlignment="1">
      <alignment horizontal="center" vertical="center"/>
    </xf>
    <xf numFmtId="0" fontId="16" fillId="33" borderId="42" xfId="0" applyFont="1" applyFill="1" applyBorder="1" applyAlignment="1">
      <alignment horizontal="center" vertical="center"/>
    </xf>
    <xf numFmtId="0" fontId="16" fillId="41" borderId="77" xfId="0" applyFont="1" applyFill="1" applyBorder="1" applyAlignment="1">
      <alignment horizontal="center" vertical="center" wrapText="1"/>
    </xf>
    <xf numFmtId="0" fontId="16" fillId="41" borderId="89" xfId="0" applyFont="1" applyFill="1" applyBorder="1" applyAlignment="1">
      <alignment horizontal="center" vertical="center" wrapText="1"/>
    </xf>
    <xf numFmtId="10" fontId="21" fillId="42" borderId="99" xfId="1" applyNumberFormat="1" applyFont="1" applyFill="1" applyBorder="1" applyAlignment="1">
      <alignment horizontal="center" vertical="center"/>
    </xf>
    <xf numFmtId="10" fontId="21" fillId="42" borderId="78" xfId="1" applyNumberFormat="1" applyFont="1" applyFill="1" applyBorder="1" applyAlignment="1">
      <alignment horizontal="center" vertical="center"/>
    </xf>
    <xf numFmtId="10" fontId="21" fillId="42" borderId="90" xfId="1" applyNumberFormat="1" applyFont="1" applyFill="1" applyBorder="1" applyAlignment="1">
      <alignment horizontal="center" vertical="center"/>
    </xf>
    <xf numFmtId="10" fontId="21" fillId="42" borderId="79" xfId="1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16" fillId="34" borderId="40" xfId="0" applyFont="1" applyFill="1" applyBorder="1" applyAlignment="1">
      <alignment horizontal="center" vertical="center"/>
    </xf>
    <xf numFmtId="0" fontId="16" fillId="34" borderId="42" xfId="0" applyFont="1" applyFill="1" applyBorder="1" applyAlignment="1">
      <alignment horizontal="center" vertical="center"/>
    </xf>
    <xf numFmtId="0" fontId="16" fillId="0" borderId="103" xfId="0" applyFont="1" applyBorder="1" applyAlignment="1">
      <alignment horizontal="center"/>
    </xf>
    <xf numFmtId="0" fontId="16" fillId="0" borderId="104" xfId="0" applyFont="1" applyBorder="1" applyAlignment="1">
      <alignment horizontal="center"/>
    </xf>
    <xf numFmtId="0" fontId="0" fillId="0" borderId="81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16" fillId="0" borderId="100" xfId="0" applyFont="1" applyBorder="1" applyAlignment="1">
      <alignment horizontal="center" wrapText="1"/>
    </xf>
    <xf numFmtId="0" fontId="16" fillId="0" borderId="101" xfId="0" applyFont="1" applyBorder="1" applyAlignment="1">
      <alignment horizontal="center" wrapText="1"/>
    </xf>
    <xf numFmtId="0" fontId="16" fillId="0" borderId="102" xfId="0" applyFont="1" applyBorder="1" applyAlignment="1">
      <alignment horizontal="center"/>
    </xf>
    <xf numFmtId="0" fontId="16" fillId="0" borderId="101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ill>
        <patternFill>
          <bgColor rgb="FFCAFFCA"/>
        </patternFill>
      </fill>
    </dxf>
    <dxf>
      <fill>
        <patternFill>
          <bgColor rgb="FFCAFFCA"/>
        </patternFill>
      </fill>
    </dxf>
    <dxf>
      <fill>
        <patternFill>
          <bgColor rgb="FFCAFFCA"/>
        </patternFill>
      </fill>
    </dxf>
    <dxf>
      <fill>
        <patternFill>
          <bgColor rgb="FFCAFFCA"/>
        </patternFill>
      </fill>
    </dxf>
    <dxf>
      <fill>
        <patternFill>
          <bgColor rgb="FFCAFFCA"/>
        </patternFill>
      </fill>
    </dxf>
  </dxfs>
  <tableStyles count="0" defaultTableStyle="TableStyleMedium2" defaultPivotStyle="PivotStyleLight16"/>
  <colors>
    <mruColors>
      <color rgb="FFFF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116417</xdr:colOff>
      <xdr:row>11</xdr:row>
      <xdr:rowOff>254000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131DFD-F9DE-4327-B583-7C684C8D1F63}"/>
            </a:ext>
          </a:extLst>
        </xdr:cNvPr>
        <xdr:cNvSpPr txBox="1"/>
      </xdr:nvSpPr>
      <xdr:spPr>
        <a:xfrm>
          <a:off x="14160500" y="393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150270</xdr:colOff>
      <xdr:row>9</xdr:row>
      <xdr:rowOff>311352</xdr:rowOff>
    </xdr:from>
    <xdr:ext cx="3193676" cy="152221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55BF5F1-5EBD-4736-B079-8457ACBC7089}"/>
            </a:ext>
          </a:extLst>
        </xdr:cNvPr>
        <xdr:cNvSpPr txBox="1"/>
      </xdr:nvSpPr>
      <xdr:spPr>
        <a:xfrm>
          <a:off x="11760187" y="3073602"/>
          <a:ext cx="3193676" cy="1522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*Summary Statistics for Total Adjusted</a:t>
          </a:r>
          <a:br>
            <a:rPr lang="en-US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Score</a:t>
          </a:r>
          <a:r>
            <a:rPr lang="en-US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All Projects (Max Range 0-100):</a:t>
          </a:r>
          <a:br>
            <a:rPr lang="en-US" sz="1400"/>
          </a:b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Mean: 79.9 </a:t>
          </a:r>
          <a:b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Median: 80.1</a:t>
          </a:r>
          <a:r>
            <a:rPr lang="en-US" sz="1400"/>
            <a:t> </a:t>
          </a:r>
          <a:br>
            <a:rPr lang="en-US" sz="1400"/>
          </a:b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Mode: 88.4 (PSH); 79.6 (TH); 78.7 (RRH)</a:t>
          </a:r>
          <a:r>
            <a:rPr lang="en-US" sz="1400"/>
            <a:t> </a:t>
          </a:r>
          <a:br>
            <a:rPr lang="en-US" sz="1400"/>
          </a:b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Range: 34-99.5</a:t>
          </a:r>
          <a:r>
            <a:rPr lang="en-US" sz="14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9"/>
  <sheetViews>
    <sheetView tabSelected="1" zoomScale="90" zoomScaleNormal="90" workbookViewId="0">
      <pane ySplit="8" topLeftCell="A9" activePane="bottomLeft" state="frozen"/>
      <selection pane="bottomLeft" activeCell="B3" sqref="B3:E3"/>
    </sheetView>
  </sheetViews>
  <sheetFormatPr defaultColWidth="11" defaultRowHeight="15.75" x14ac:dyDescent="0.25"/>
  <cols>
    <col min="1" max="1" width="2.25" customWidth="1"/>
    <col min="2" max="2" width="42.625" customWidth="1"/>
    <col min="3" max="3" width="16.625" style="41" customWidth="1"/>
    <col min="4" max="4" width="12.375" customWidth="1"/>
    <col min="5" max="5" width="3.625" customWidth="1"/>
    <col min="6" max="6" width="1.5" customWidth="1"/>
    <col min="7" max="7" width="61.75" customWidth="1"/>
    <col min="8" max="8" width="11.5" style="75" customWidth="1"/>
    <col min="9" max="9" width="2.625" customWidth="1"/>
    <col min="10" max="10" width="11" customWidth="1"/>
    <col min="11" max="11" width="9.25" customWidth="1"/>
    <col min="12" max="12" width="2.25" customWidth="1"/>
    <col min="13" max="13" width="11.5" customWidth="1"/>
    <col min="14" max="14" width="8" customWidth="1"/>
  </cols>
  <sheetData>
    <row r="1" spans="1:15" ht="34.5" customHeight="1" x14ac:dyDescent="0.25">
      <c r="A1" s="220" t="s">
        <v>542</v>
      </c>
      <c r="B1" s="114"/>
      <c r="C1" s="36"/>
      <c r="D1" s="23"/>
      <c r="E1" s="23"/>
      <c r="F1" s="42"/>
      <c r="G1" s="23"/>
      <c r="H1" s="70"/>
      <c r="I1" s="23"/>
      <c r="J1" s="23"/>
      <c r="K1" s="23"/>
      <c r="L1" s="42"/>
      <c r="M1" s="42"/>
      <c r="N1" s="24"/>
    </row>
    <row r="2" spans="1:15" ht="18.75" x14ac:dyDescent="0.3">
      <c r="A2" s="25"/>
      <c r="B2" s="226" t="s">
        <v>430</v>
      </c>
      <c r="C2" s="226"/>
      <c r="D2" s="226"/>
      <c r="E2" s="226"/>
      <c r="F2" s="35"/>
      <c r="G2" s="105" t="s">
        <v>431</v>
      </c>
      <c r="H2" s="71"/>
      <c r="I2" s="46"/>
      <c r="J2" s="105" t="s">
        <v>432</v>
      </c>
      <c r="K2" s="45"/>
      <c r="L2" s="35"/>
      <c r="M2" s="105" t="s">
        <v>434</v>
      </c>
      <c r="N2" s="31"/>
    </row>
    <row r="3" spans="1:15" ht="54" customHeight="1" x14ac:dyDescent="0.3">
      <c r="A3" s="30"/>
      <c r="B3" s="223" t="s">
        <v>31</v>
      </c>
      <c r="C3" s="224"/>
      <c r="D3" s="224"/>
      <c r="E3" s="225"/>
      <c r="F3" s="63"/>
      <c r="G3" s="238" t="str">
        <f>VLOOKUP(B3, performance_2023,2,FALSE)</f>
        <v>Vocational Instruction Project Community Services Inc (VIP Community Services)</v>
      </c>
      <c r="H3" s="239"/>
      <c r="I3" s="63"/>
      <c r="J3" s="227" t="str">
        <f>VLOOKUP(B3,performance_2023,3,FALSE)</f>
        <v>NY0203</v>
      </c>
      <c r="K3" s="228"/>
      <c r="L3" s="63"/>
      <c r="M3" s="64" t="str">
        <f>VLOOKUP(B3,performance_2023,4,FALSE)</f>
        <v>PSH</v>
      </c>
      <c r="N3" s="31"/>
    </row>
    <row r="4" spans="1:15" ht="10.5" customHeight="1" x14ac:dyDescent="0.25">
      <c r="A4" s="25"/>
      <c r="B4" s="32"/>
      <c r="C4" s="37"/>
      <c r="D4" s="32"/>
      <c r="E4" s="32"/>
      <c r="F4" s="35"/>
      <c r="G4" s="32"/>
      <c r="H4" s="72"/>
      <c r="I4" s="33"/>
      <c r="J4" s="32"/>
      <c r="K4" s="32"/>
      <c r="L4" s="35"/>
      <c r="M4" s="50"/>
      <c r="N4" s="26"/>
    </row>
    <row r="5" spans="1:15" ht="6.75" customHeight="1" x14ac:dyDescent="0.25">
      <c r="A5" s="27"/>
      <c r="B5" s="28"/>
      <c r="C5" s="38"/>
      <c r="D5" s="28"/>
      <c r="E5" s="28"/>
      <c r="F5" s="44"/>
      <c r="G5" s="28"/>
      <c r="H5" s="73"/>
      <c r="I5" s="28"/>
      <c r="J5" s="28"/>
      <c r="K5" s="28"/>
      <c r="L5" s="44"/>
      <c r="M5" s="48"/>
      <c r="N5" s="29"/>
    </row>
    <row r="6" spans="1:15" ht="12.95" customHeight="1" thickBot="1" x14ac:dyDescent="0.3">
      <c r="A6" s="107"/>
      <c r="B6" s="88"/>
      <c r="C6" s="89"/>
      <c r="D6" s="88"/>
      <c r="E6" s="90"/>
      <c r="F6" s="42"/>
      <c r="G6" s="88"/>
      <c r="H6" s="95"/>
      <c r="I6" s="90"/>
      <c r="J6" s="90"/>
      <c r="K6" s="90"/>
      <c r="L6" s="116"/>
      <c r="M6" s="90"/>
      <c r="N6" s="108"/>
    </row>
    <row r="7" spans="1:15" ht="26.1" customHeight="1" x14ac:dyDescent="0.25">
      <c r="A7" s="109"/>
      <c r="B7" s="229" t="s">
        <v>433</v>
      </c>
      <c r="C7" s="230"/>
      <c r="D7" s="231"/>
      <c r="E7" s="91"/>
      <c r="F7" s="93"/>
      <c r="G7" s="240" t="s">
        <v>435</v>
      </c>
      <c r="H7" s="241"/>
      <c r="I7" s="92"/>
      <c r="J7" s="232" t="s">
        <v>543</v>
      </c>
      <c r="K7" s="234">
        <f>VLOOKUP($B$3,total_2023,5,FALSE)</f>
        <v>0.89814814814814814</v>
      </c>
      <c r="L7" s="235"/>
      <c r="M7" s="43"/>
      <c r="N7" s="26"/>
    </row>
    <row r="8" spans="1:15" ht="24" customHeight="1" thickBot="1" x14ac:dyDescent="0.3">
      <c r="A8" s="109"/>
      <c r="B8" s="65" t="s">
        <v>4</v>
      </c>
      <c r="C8" s="61" t="s">
        <v>413</v>
      </c>
      <c r="D8" s="62" t="s">
        <v>414</v>
      </c>
      <c r="E8" s="92"/>
      <c r="F8" s="94"/>
      <c r="G8" s="65" t="s">
        <v>4</v>
      </c>
      <c r="H8" s="69" t="s">
        <v>414</v>
      </c>
      <c r="I8" s="47"/>
      <c r="J8" s="233"/>
      <c r="K8" s="236"/>
      <c r="L8" s="237"/>
      <c r="M8" s="115"/>
      <c r="N8" s="110"/>
    </row>
    <row r="9" spans="1:15" ht="30" customHeight="1" x14ac:dyDescent="0.25">
      <c r="A9" s="30"/>
      <c r="B9" s="58" t="s">
        <v>415</v>
      </c>
      <c r="C9" s="59">
        <f>VLOOKUP($B$3,performance_2023,5,FALSE)</f>
        <v>0.91649999999999998</v>
      </c>
      <c r="D9" s="60">
        <f>VLOOKUP($B$3,scores_2023,5,FALSE)</f>
        <v>7</v>
      </c>
      <c r="E9" s="34"/>
      <c r="F9" s="35"/>
      <c r="G9" s="58" t="s">
        <v>436</v>
      </c>
      <c r="H9" s="60">
        <f>VLOOKUP($B$3,lps_2023,5,FALSE)</f>
        <v>9</v>
      </c>
      <c r="I9" s="34"/>
      <c r="J9" s="32"/>
      <c r="K9" s="32"/>
      <c r="L9" s="47"/>
      <c r="M9" s="49"/>
      <c r="N9" s="111"/>
      <c r="O9" s="47"/>
    </row>
    <row r="10" spans="1:15" ht="32.25" customHeight="1" x14ac:dyDescent="0.25">
      <c r="A10" s="30"/>
      <c r="B10" s="53" t="s">
        <v>416</v>
      </c>
      <c r="C10" s="39">
        <f>VLOOKUP($B$3,performance_2023,6,FALSE)</f>
        <v>1</v>
      </c>
      <c r="D10" s="54">
        <f>VLOOKUP($B$3,scores_2023,6,FALSE)</f>
        <v>5</v>
      </c>
      <c r="E10" s="34"/>
      <c r="F10" s="35"/>
      <c r="G10" s="53" t="s">
        <v>437</v>
      </c>
      <c r="H10" s="54">
        <f>VLOOKUP($B$3,lps_2023,6,FALSE)</f>
        <v>1</v>
      </c>
      <c r="I10" s="34"/>
      <c r="J10" s="33"/>
      <c r="K10" s="33"/>
      <c r="L10" s="33"/>
      <c r="M10" s="33"/>
      <c r="N10" s="26"/>
    </row>
    <row r="11" spans="1:15" ht="39.950000000000003" customHeight="1" x14ac:dyDescent="0.25">
      <c r="A11" s="30"/>
      <c r="B11" s="53" t="s">
        <v>417</v>
      </c>
      <c r="C11" s="39">
        <f>VLOOKUP($B$3,performance_2023,7,FALSE)</f>
        <v>1</v>
      </c>
      <c r="D11" s="54">
        <f>VLOOKUP($B$3,scores_2023,7,FALSE)</f>
        <v>5</v>
      </c>
      <c r="E11" s="34"/>
      <c r="F11" s="35"/>
      <c r="G11" s="53" t="s">
        <v>438</v>
      </c>
      <c r="H11" s="54">
        <f>VLOOKUP($B$3,lps_2023,7,FALSE)</f>
        <v>1</v>
      </c>
      <c r="I11" s="34"/>
      <c r="J11" s="202"/>
      <c r="K11" s="33"/>
      <c r="L11" s="33"/>
      <c r="M11" s="33"/>
      <c r="N11" s="26"/>
    </row>
    <row r="12" spans="1:15" ht="32.25" customHeight="1" x14ac:dyDescent="0.25">
      <c r="A12" s="30"/>
      <c r="B12" s="53" t="s">
        <v>418</v>
      </c>
      <c r="C12" s="40">
        <f>VLOOKUP($B$3,performance_2023,8,FALSE)</f>
        <v>117.02</v>
      </c>
      <c r="D12" s="54">
        <f>VLOOKUP($B$3,scores_2023,8,FALSE)</f>
        <v>7</v>
      </c>
      <c r="E12" s="34"/>
      <c r="F12" s="35"/>
      <c r="G12" s="53" t="s">
        <v>439</v>
      </c>
      <c r="H12" s="54">
        <f>VLOOKUP($B$3,lps_2023,8,FALSE)</f>
        <v>2</v>
      </c>
      <c r="I12" s="34"/>
      <c r="J12" s="201"/>
      <c r="K12" s="33"/>
      <c r="L12" s="33"/>
      <c r="M12" s="33"/>
      <c r="N12" s="26"/>
    </row>
    <row r="13" spans="1:15" ht="39.950000000000003" customHeight="1" x14ac:dyDescent="0.25">
      <c r="A13" s="30"/>
      <c r="B13" s="53" t="s">
        <v>419</v>
      </c>
      <c r="C13" s="39">
        <f>VLOOKUP($B$3,performance_2023,9,FALSE)</f>
        <v>0.15559999999999999</v>
      </c>
      <c r="D13" s="54">
        <f>VLOOKUP($B$3,scores_2023,9,FALSE)</f>
        <v>2.5</v>
      </c>
      <c r="E13" s="34"/>
      <c r="F13" s="35"/>
      <c r="G13" s="53" t="s">
        <v>440</v>
      </c>
      <c r="H13" s="54">
        <f>VLOOKUP($B$3,lps_2023,9,FALSE)</f>
        <v>2</v>
      </c>
      <c r="I13" s="34"/>
      <c r="J13" s="201"/>
      <c r="K13" s="33"/>
      <c r="L13" s="33"/>
      <c r="M13" s="33"/>
      <c r="N13" s="26"/>
    </row>
    <row r="14" spans="1:15" ht="38.25" customHeight="1" x14ac:dyDescent="0.25">
      <c r="A14" s="30"/>
      <c r="B14" s="53" t="s">
        <v>420</v>
      </c>
      <c r="C14" s="39">
        <f>VLOOKUP($B$3,performance_2023,10,FALSE)</f>
        <v>0.85189999999999999</v>
      </c>
      <c r="D14" s="54">
        <f>VLOOKUP($B$3,scores_2023,10,FALSE)</f>
        <v>12</v>
      </c>
      <c r="E14" s="34"/>
      <c r="F14" s="35"/>
      <c r="G14" s="53" t="s">
        <v>441</v>
      </c>
      <c r="H14" s="54">
        <f>VLOOKUP($B$3,lps_2023,10,FALSE)</f>
        <v>1</v>
      </c>
      <c r="I14" s="34"/>
      <c r="J14" s="201"/>
      <c r="K14" s="33"/>
      <c r="L14" s="33"/>
      <c r="M14" s="33"/>
      <c r="N14" s="26"/>
    </row>
    <row r="15" spans="1:15" ht="30.75" customHeight="1" x14ac:dyDescent="0.25">
      <c r="A15" s="30"/>
      <c r="B15" s="53" t="s">
        <v>421</v>
      </c>
      <c r="C15" s="39">
        <f>VLOOKUP($B$3,performance_2023,11,FALSE)</f>
        <v>0.96299999999999997</v>
      </c>
      <c r="D15" s="54">
        <f>VLOOKUP($B$3,scores_2023,11,FALSE)</f>
        <v>8.5</v>
      </c>
      <c r="E15" s="34"/>
      <c r="F15" s="35"/>
      <c r="G15" s="53" t="s">
        <v>442</v>
      </c>
      <c r="H15" s="54">
        <f>VLOOKUP($B$3,lps_2023,11,FALSE)</f>
        <v>1</v>
      </c>
      <c r="I15" s="34"/>
      <c r="J15" s="201"/>
      <c r="K15" s="33"/>
      <c r="L15" s="33"/>
      <c r="M15" s="33"/>
      <c r="N15" s="26"/>
    </row>
    <row r="16" spans="1:15" ht="27.75" customHeight="1" x14ac:dyDescent="0.25">
      <c r="A16" s="30"/>
      <c r="B16" s="53" t="s">
        <v>422</v>
      </c>
      <c r="C16" s="39">
        <f>VLOOKUP($B$3,performance_2023,12,FALSE)</f>
        <v>1</v>
      </c>
      <c r="D16" s="54">
        <f>VLOOKUP($B$3,scores_2023,12,FALSE)</f>
        <v>6</v>
      </c>
      <c r="E16" s="34"/>
      <c r="F16" s="35"/>
      <c r="G16" s="53" t="s">
        <v>443</v>
      </c>
      <c r="H16" s="54">
        <f>VLOOKUP($B$3,lps_2023,12,FALSE)</f>
        <v>1</v>
      </c>
      <c r="I16" s="34"/>
      <c r="J16" s="33"/>
      <c r="K16" s="33"/>
      <c r="L16" s="47"/>
      <c r="M16" s="51"/>
      <c r="N16" s="111"/>
    </row>
    <row r="17" spans="1:14" ht="48" customHeight="1" x14ac:dyDescent="0.25">
      <c r="A17" s="30"/>
      <c r="B17" s="53" t="s">
        <v>445</v>
      </c>
      <c r="C17" s="39">
        <f>VLOOKUP($B$3,performance_2023,13,FALSE)</f>
        <v>1</v>
      </c>
      <c r="D17" s="54">
        <f>VLOOKUP($B$3,scores_2023,13,FALSE)</f>
        <v>4</v>
      </c>
      <c r="E17" s="34"/>
      <c r="F17" s="35"/>
      <c r="G17" s="53" t="s">
        <v>444</v>
      </c>
      <c r="H17" s="54">
        <f>VLOOKUP($B$3,lps_2023,13,FALSE)</f>
        <v>1</v>
      </c>
      <c r="I17" s="34"/>
      <c r="J17" s="33"/>
      <c r="K17" s="33"/>
      <c r="L17" s="34"/>
      <c r="M17" s="33"/>
      <c r="N17" s="26"/>
    </row>
    <row r="18" spans="1:14" ht="39.950000000000003" customHeight="1" x14ac:dyDescent="0.25">
      <c r="A18" s="30"/>
      <c r="B18" s="53" t="s">
        <v>425</v>
      </c>
      <c r="C18" s="39">
        <f>VLOOKUP($B$3,performance_2023,14,FALSE)</f>
        <v>1</v>
      </c>
      <c r="D18" s="54">
        <f>VLOOKUP($B$3,scores_2023,14,FALSE)</f>
        <v>10</v>
      </c>
      <c r="E18" s="34"/>
      <c r="F18" s="35"/>
      <c r="G18" s="53" t="s">
        <v>446</v>
      </c>
      <c r="H18" s="54">
        <f>VLOOKUP($B$3,lps_2023,14,FALSE)</f>
        <v>1</v>
      </c>
      <c r="I18" s="34"/>
      <c r="J18" s="33"/>
      <c r="K18" s="33"/>
      <c r="L18" s="33"/>
      <c r="M18" s="33"/>
      <c r="N18" s="26"/>
    </row>
    <row r="19" spans="1:14" ht="39.950000000000003" customHeight="1" x14ac:dyDescent="0.25">
      <c r="A19" s="30"/>
      <c r="B19" s="53" t="s">
        <v>426</v>
      </c>
      <c r="C19" s="39" t="str">
        <f>VLOOKUP($B$3,performance_2023,15,FALSE)</f>
        <v>n/a</v>
      </c>
      <c r="D19" s="54" t="str">
        <f>VLOOKUP($B$3,scores_2023,15,FALSE)</f>
        <v>n/a</v>
      </c>
      <c r="E19" s="34"/>
      <c r="F19" s="35"/>
      <c r="G19" s="53" t="s">
        <v>447</v>
      </c>
      <c r="H19" s="54">
        <f>VLOOKUP($B$3,lps_2023,15,FALSE)</f>
        <v>1</v>
      </c>
      <c r="I19" s="34"/>
      <c r="J19" s="33"/>
      <c r="K19" s="33"/>
      <c r="L19" s="33"/>
      <c r="M19" s="33"/>
      <c r="N19" s="26"/>
    </row>
    <row r="20" spans="1:14" ht="39.950000000000003" customHeight="1" x14ac:dyDescent="0.25">
      <c r="A20" s="30"/>
      <c r="B20" s="53" t="s">
        <v>427</v>
      </c>
      <c r="C20" s="39">
        <f>VLOOKUP($B$3,performance_2023,16,FALSE)</f>
        <v>0</v>
      </c>
      <c r="D20" s="54">
        <f>VLOOKUP($B$3,scores_2023,16,FALSE)</f>
        <v>1</v>
      </c>
      <c r="E20" s="34"/>
      <c r="F20" s="35"/>
      <c r="G20" s="53" t="s">
        <v>448</v>
      </c>
      <c r="H20" s="54">
        <f>VLOOKUP($B$3,lps_2023,16,FALSE)</f>
        <v>1</v>
      </c>
      <c r="I20" s="34"/>
      <c r="J20" s="33"/>
      <c r="K20" s="33"/>
      <c r="L20" s="33"/>
      <c r="M20" s="33"/>
      <c r="N20" s="26"/>
    </row>
    <row r="21" spans="1:14" ht="51" customHeight="1" x14ac:dyDescent="0.25">
      <c r="A21" s="30"/>
      <c r="B21" s="53" t="s">
        <v>427</v>
      </c>
      <c r="C21" s="39">
        <f>VLOOKUP($B$3,performance_2023,17,FALSE)</f>
        <v>0</v>
      </c>
      <c r="D21" s="54">
        <f>VLOOKUP($B$3,scores_2023,17,FALSE)</f>
        <v>1</v>
      </c>
      <c r="E21" s="34"/>
      <c r="F21" s="35"/>
      <c r="G21" s="53" t="s">
        <v>449</v>
      </c>
      <c r="H21" s="54">
        <f>VLOOKUP($B$3,lps_2023,17,FALSE)</f>
        <v>1</v>
      </c>
      <c r="I21" s="34"/>
      <c r="J21" s="33"/>
      <c r="K21" s="33"/>
      <c r="L21" s="33"/>
      <c r="M21" s="34"/>
      <c r="N21" s="26"/>
    </row>
    <row r="22" spans="1:14" ht="39.950000000000003" customHeight="1" x14ac:dyDescent="0.25">
      <c r="A22" s="30"/>
      <c r="B22" s="53" t="s">
        <v>427</v>
      </c>
      <c r="C22" s="39">
        <f>VLOOKUP($B$3,performance_2023,18,FALSE)</f>
        <v>0</v>
      </c>
      <c r="D22" s="54">
        <f>VLOOKUP($B$3,scores_2023,18,FALSE)</f>
        <v>1</v>
      </c>
      <c r="E22" s="34"/>
      <c r="F22" s="35"/>
      <c r="G22" s="53" t="s">
        <v>450</v>
      </c>
      <c r="H22" s="54">
        <f>VLOOKUP($B$3,lps_2023,18,FALSE)</f>
        <v>1</v>
      </c>
      <c r="I22" s="34"/>
      <c r="J22" s="33"/>
      <c r="K22" s="33"/>
      <c r="L22" s="35"/>
      <c r="M22" s="33"/>
      <c r="N22" s="26"/>
    </row>
    <row r="23" spans="1:14" ht="33" customHeight="1" x14ac:dyDescent="0.25">
      <c r="A23" s="30"/>
      <c r="B23" s="53" t="s">
        <v>427</v>
      </c>
      <c r="C23" s="39">
        <f>VLOOKUP($B$3,performance_2023,19,FALSE)</f>
        <v>0</v>
      </c>
      <c r="D23" s="54">
        <f>VLOOKUP($B$3,scores_2023,19,FALSE)</f>
        <v>1</v>
      </c>
      <c r="E23" s="34"/>
      <c r="F23" s="35"/>
      <c r="G23" s="53" t="s">
        <v>451</v>
      </c>
      <c r="H23" s="54">
        <f>VLOOKUP($B$3,lps_2023,19,FALSE)</f>
        <v>1</v>
      </c>
      <c r="I23" s="34"/>
      <c r="J23" s="33"/>
      <c r="K23" s="33"/>
      <c r="L23" s="35"/>
      <c r="M23" s="33"/>
      <c r="N23" s="26"/>
    </row>
    <row r="24" spans="1:14" ht="31.5" customHeight="1" thickBot="1" x14ac:dyDescent="0.3">
      <c r="A24" s="30"/>
      <c r="B24" s="55" t="s">
        <v>428</v>
      </c>
      <c r="C24" s="56">
        <f>VLOOKUP($B$3,performance_2023,20,FALSE)</f>
        <v>12</v>
      </c>
      <c r="D24" s="57">
        <f>VLOOKUP($B$3,scores_2023,20,FALSE)</f>
        <v>0</v>
      </c>
      <c r="E24" s="34"/>
      <c r="F24" s="35"/>
      <c r="G24" s="67" t="s">
        <v>466</v>
      </c>
      <c r="H24" s="57">
        <f>VLOOKUP($B$3,lps_2023,20,FALSE)</f>
        <v>1</v>
      </c>
      <c r="I24" s="34"/>
      <c r="J24" s="33"/>
      <c r="K24" s="35"/>
      <c r="L24" s="33"/>
      <c r="M24" s="33"/>
      <c r="N24" s="26"/>
    </row>
    <row r="25" spans="1:14" ht="35.1" customHeight="1" thickBot="1" x14ac:dyDescent="0.3">
      <c r="A25" s="107"/>
      <c r="B25" s="66" t="s">
        <v>452</v>
      </c>
      <c r="C25" s="221">
        <f>VLOOKUP($B$3,scores_2023,21,FALSE)</f>
        <v>71</v>
      </c>
      <c r="D25" s="222"/>
      <c r="E25" s="96"/>
      <c r="F25" s="97"/>
      <c r="G25" s="68" t="s">
        <v>453</v>
      </c>
      <c r="H25" s="74">
        <f>VLOOKUP($B$3,lps_2023,21,FALSE)</f>
        <v>26</v>
      </c>
      <c r="I25" s="47"/>
      <c r="J25" s="33"/>
      <c r="K25" s="35"/>
      <c r="L25" s="33"/>
      <c r="M25" s="33"/>
      <c r="N25" s="26"/>
    </row>
    <row r="26" spans="1:14" x14ac:dyDescent="0.25">
      <c r="A26" s="25"/>
      <c r="B26" s="99"/>
      <c r="C26" s="100"/>
      <c r="D26" s="98"/>
      <c r="E26" s="35"/>
      <c r="F26" s="33"/>
      <c r="G26" s="99"/>
      <c r="H26" s="103"/>
      <c r="I26" s="33"/>
      <c r="J26" s="33"/>
      <c r="K26" s="35"/>
      <c r="L26" s="33"/>
      <c r="M26" s="33"/>
      <c r="N26" s="26"/>
    </row>
    <row r="27" spans="1:14" x14ac:dyDescent="0.25">
      <c r="A27" s="25"/>
      <c r="B27" s="33"/>
      <c r="C27" s="101"/>
      <c r="D27" s="33"/>
      <c r="E27" s="43"/>
      <c r="F27" s="33"/>
      <c r="G27" s="47"/>
      <c r="H27" s="102"/>
      <c r="I27" s="33"/>
      <c r="J27" s="33"/>
      <c r="K27" s="35"/>
      <c r="L27" s="33"/>
      <c r="M27" s="33"/>
      <c r="N27" s="26"/>
    </row>
    <row r="28" spans="1:14" x14ac:dyDescent="0.25">
      <c r="A28" s="27"/>
      <c r="B28" s="28"/>
      <c r="C28" s="38"/>
      <c r="D28" s="112"/>
      <c r="E28" s="28"/>
      <c r="F28" s="28"/>
      <c r="G28" s="44"/>
      <c r="H28" s="113"/>
      <c r="I28" s="112"/>
      <c r="J28" s="28"/>
      <c r="K28" s="44"/>
      <c r="L28" s="28"/>
      <c r="M28" s="28"/>
      <c r="N28" s="29"/>
    </row>
    <row r="29" spans="1:14" x14ac:dyDescent="0.25">
      <c r="G29" s="47"/>
      <c r="H29" s="106"/>
      <c r="I29" s="51"/>
      <c r="L29" s="32"/>
      <c r="M29" s="32"/>
    </row>
  </sheetData>
  <sheetProtection algorithmName="SHA-512" hashValue="2r2APf0U/Qhpqc9leN7MXWb1CfNWAagw0J6vEbvZItHOuS6DQoynSbzf+ayZZkcKQW01MCUV/FRE/kE3ZST1TA==" saltValue="UyCNrSn8H7kO3PIkvgwwzQ==" spinCount="100000" sheet="1" objects="1" scenarios="1" selectLockedCells="1" autoFilter="0"/>
  <mergeCells count="9">
    <mergeCell ref="C25:D25"/>
    <mergeCell ref="B3:E3"/>
    <mergeCell ref="B2:E2"/>
    <mergeCell ref="J3:K3"/>
    <mergeCell ref="B7:D7"/>
    <mergeCell ref="J7:J8"/>
    <mergeCell ref="K7:L8"/>
    <mergeCell ref="G3:H3"/>
    <mergeCell ref="G7:H7"/>
  </mergeCells>
  <pageMargins left="0.7" right="0.7" top="0.75" bottom="0.75" header="0.3" footer="0.3"/>
  <pageSetup scale="57" orientation="landscape" verticalDpi="59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85F454-90F4-8043-8222-CBA5CC878409}">
          <x14:formula1>
            <xm:f>'Data Validation'!$A:$A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BE4F-F272-4EB9-86AC-DB23BECB11C4}">
  <dimension ref="A1:D150"/>
  <sheetViews>
    <sheetView workbookViewId="0">
      <pane ySplit="1" topLeftCell="A2" activePane="bottomLeft" state="frozen"/>
      <selection pane="bottomLeft" activeCell="A14" sqref="A14"/>
    </sheetView>
  </sheetViews>
  <sheetFormatPr defaultRowHeight="15.75" x14ac:dyDescent="0.25"/>
  <cols>
    <col min="1" max="2" width="57.5" style="118" customWidth="1"/>
    <col min="3" max="3" width="11.875" style="118" customWidth="1"/>
    <col min="4" max="4" width="12.125" style="118" customWidth="1"/>
    <col min="5" max="16384" width="9" style="118"/>
  </cols>
  <sheetData>
    <row r="1" spans="1:4" ht="32.25" customHeight="1" x14ac:dyDescent="0.25">
      <c r="A1" s="204" t="s">
        <v>540</v>
      </c>
      <c r="B1" s="204" t="s">
        <v>0</v>
      </c>
      <c r="C1" s="205" t="s">
        <v>2</v>
      </c>
      <c r="D1" s="205" t="s">
        <v>541</v>
      </c>
    </row>
    <row r="2" spans="1:4" x14ac:dyDescent="0.25">
      <c r="A2" s="206" t="s">
        <v>38</v>
      </c>
      <c r="B2" s="206" t="s">
        <v>38</v>
      </c>
      <c r="C2" s="207" t="s">
        <v>39</v>
      </c>
      <c r="D2" s="208" t="s">
        <v>36</v>
      </c>
    </row>
    <row r="3" spans="1:4" x14ac:dyDescent="0.25">
      <c r="A3" s="206" t="s">
        <v>225</v>
      </c>
      <c r="B3" s="206" t="s">
        <v>224</v>
      </c>
      <c r="C3" s="207" t="s">
        <v>226</v>
      </c>
      <c r="D3" s="208" t="s">
        <v>8</v>
      </c>
    </row>
    <row r="4" spans="1:4" x14ac:dyDescent="0.25">
      <c r="A4" s="206" t="s">
        <v>206</v>
      </c>
      <c r="B4" s="206" t="s">
        <v>205</v>
      </c>
      <c r="C4" s="207" t="s">
        <v>207</v>
      </c>
      <c r="D4" s="208" t="s">
        <v>8</v>
      </c>
    </row>
    <row r="5" spans="1:4" x14ac:dyDescent="0.25">
      <c r="A5" s="206" t="s">
        <v>349</v>
      </c>
      <c r="B5" s="206" t="s">
        <v>205</v>
      </c>
      <c r="C5" s="210" t="s">
        <v>350</v>
      </c>
      <c r="D5" s="208" t="s">
        <v>8</v>
      </c>
    </row>
    <row r="6" spans="1:4" x14ac:dyDescent="0.25">
      <c r="A6" s="206" t="s">
        <v>351</v>
      </c>
      <c r="B6" s="206" t="s">
        <v>205</v>
      </c>
      <c r="C6" s="207" t="s">
        <v>352</v>
      </c>
      <c r="D6" s="208" t="s">
        <v>8</v>
      </c>
    </row>
    <row r="7" spans="1:4" x14ac:dyDescent="0.25">
      <c r="A7" s="206" t="s">
        <v>296</v>
      </c>
      <c r="B7" s="206" t="s">
        <v>205</v>
      </c>
      <c r="C7" s="207" t="s">
        <v>297</v>
      </c>
      <c r="D7" s="208" t="s">
        <v>8</v>
      </c>
    </row>
    <row r="8" spans="1:4" x14ac:dyDescent="0.25">
      <c r="A8" s="206" t="s">
        <v>193</v>
      </c>
      <c r="B8" s="206" t="s">
        <v>192</v>
      </c>
      <c r="C8" s="207" t="s">
        <v>194</v>
      </c>
      <c r="D8" s="208" t="s">
        <v>8</v>
      </c>
    </row>
    <row r="9" spans="1:4" x14ac:dyDescent="0.25">
      <c r="A9" s="206" t="s">
        <v>311</v>
      </c>
      <c r="B9" s="206" t="s">
        <v>178</v>
      </c>
      <c r="C9" s="207" t="s">
        <v>312</v>
      </c>
      <c r="D9" s="208" t="s">
        <v>8</v>
      </c>
    </row>
    <row r="10" spans="1:4" x14ac:dyDescent="0.25">
      <c r="A10" s="206" t="s">
        <v>179</v>
      </c>
      <c r="B10" s="206" t="s">
        <v>178</v>
      </c>
      <c r="C10" s="207" t="s">
        <v>180</v>
      </c>
      <c r="D10" s="208" t="s">
        <v>8</v>
      </c>
    </row>
    <row r="11" spans="1:4" ht="26.25" x14ac:dyDescent="0.25">
      <c r="A11" s="206" t="s">
        <v>91</v>
      </c>
      <c r="B11" s="206" t="s">
        <v>90</v>
      </c>
      <c r="C11" s="207" t="s">
        <v>92</v>
      </c>
      <c r="D11" s="208" t="s">
        <v>8</v>
      </c>
    </row>
    <row r="12" spans="1:4" x14ac:dyDescent="0.25">
      <c r="A12" s="206" t="s">
        <v>366</v>
      </c>
      <c r="B12" s="206" t="s">
        <v>365</v>
      </c>
      <c r="C12" s="219" t="s">
        <v>367</v>
      </c>
      <c r="D12" s="219" t="s">
        <v>8</v>
      </c>
    </row>
    <row r="13" spans="1:4" x14ac:dyDescent="0.25">
      <c r="A13" s="206" t="s">
        <v>51</v>
      </c>
      <c r="B13" s="206" t="s">
        <v>50</v>
      </c>
      <c r="C13" s="207" t="s">
        <v>52</v>
      </c>
      <c r="D13" s="208" t="s">
        <v>36</v>
      </c>
    </row>
    <row r="14" spans="1:4" ht="26.25" x14ac:dyDescent="0.25">
      <c r="A14" s="206" t="s">
        <v>260</v>
      </c>
      <c r="B14" s="206" t="s">
        <v>259</v>
      </c>
      <c r="C14" s="207" t="s">
        <v>261</v>
      </c>
      <c r="D14" s="208" t="s">
        <v>8</v>
      </c>
    </row>
    <row r="15" spans="1:4" ht="26.25" x14ac:dyDescent="0.25">
      <c r="A15" s="206" t="s">
        <v>307</v>
      </c>
      <c r="B15" s="206" t="s">
        <v>402</v>
      </c>
      <c r="C15" s="207" t="s">
        <v>308</v>
      </c>
      <c r="D15" s="208" t="s">
        <v>8</v>
      </c>
    </row>
    <row r="16" spans="1:4" ht="51.75" x14ac:dyDescent="0.25">
      <c r="A16" s="206" t="s">
        <v>314</v>
      </c>
      <c r="B16" s="206" t="s">
        <v>313</v>
      </c>
      <c r="C16" s="207" t="s">
        <v>315</v>
      </c>
      <c r="D16" s="208" t="s">
        <v>8</v>
      </c>
    </row>
    <row r="17" spans="1:4" ht="26.25" x14ac:dyDescent="0.25">
      <c r="A17" s="206" t="s">
        <v>251</v>
      </c>
      <c r="B17" s="206" t="s">
        <v>250</v>
      </c>
      <c r="C17" s="207" t="s">
        <v>252</v>
      </c>
      <c r="D17" s="208" t="s">
        <v>8</v>
      </c>
    </row>
    <row r="18" spans="1:4" ht="26.25" x14ac:dyDescent="0.25">
      <c r="A18" s="206" t="s">
        <v>353</v>
      </c>
      <c r="B18" s="206" t="s">
        <v>250</v>
      </c>
      <c r="C18" s="207" t="s">
        <v>354</v>
      </c>
      <c r="D18" s="208" t="s">
        <v>8</v>
      </c>
    </row>
    <row r="19" spans="1:4" ht="26.25" x14ac:dyDescent="0.25">
      <c r="A19" s="206" t="s">
        <v>338</v>
      </c>
      <c r="B19" s="206" t="s">
        <v>397</v>
      </c>
      <c r="C19" s="207" t="s">
        <v>339</v>
      </c>
      <c r="D19" s="208" t="s">
        <v>8</v>
      </c>
    </row>
    <row r="20" spans="1:4" ht="26.25" x14ac:dyDescent="0.25">
      <c r="A20" s="206" t="s">
        <v>106</v>
      </c>
      <c r="B20" s="206" t="s">
        <v>397</v>
      </c>
      <c r="C20" s="207" t="s">
        <v>107</v>
      </c>
      <c r="D20" s="208" t="s">
        <v>8</v>
      </c>
    </row>
    <row r="21" spans="1:4" ht="45" customHeight="1" x14ac:dyDescent="0.25">
      <c r="A21" s="206" t="s">
        <v>538</v>
      </c>
      <c r="B21" s="206" t="s">
        <v>27</v>
      </c>
      <c r="C21" s="207" t="s">
        <v>276</v>
      </c>
      <c r="D21" s="208" t="s">
        <v>8</v>
      </c>
    </row>
    <row r="22" spans="1:4" ht="26.25" x14ac:dyDescent="0.25">
      <c r="A22" s="206" t="s">
        <v>28</v>
      </c>
      <c r="B22" s="206" t="s">
        <v>27</v>
      </c>
      <c r="C22" s="207" t="s">
        <v>29</v>
      </c>
      <c r="D22" s="208" t="s">
        <v>8</v>
      </c>
    </row>
    <row r="23" spans="1:4" ht="26.25" x14ac:dyDescent="0.25">
      <c r="A23" s="206" t="s">
        <v>254</v>
      </c>
      <c r="B23" s="206" t="s">
        <v>253</v>
      </c>
      <c r="C23" s="207" t="s">
        <v>255</v>
      </c>
      <c r="D23" s="208" t="s">
        <v>8</v>
      </c>
    </row>
    <row r="24" spans="1:4" ht="26.25" x14ac:dyDescent="0.25">
      <c r="A24" s="209" t="s">
        <v>404</v>
      </c>
      <c r="B24" s="206" t="s">
        <v>253</v>
      </c>
      <c r="C24" s="207" t="s">
        <v>337</v>
      </c>
      <c r="D24" s="208" t="s">
        <v>8</v>
      </c>
    </row>
    <row r="25" spans="1:4" ht="26.25" x14ac:dyDescent="0.25">
      <c r="A25" s="206" t="s">
        <v>281</v>
      </c>
      <c r="B25" s="206" t="s">
        <v>280</v>
      </c>
      <c r="C25" s="207" t="s">
        <v>282</v>
      </c>
      <c r="D25" s="208" t="s">
        <v>8</v>
      </c>
    </row>
    <row r="26" spans="1:4" ht="26.25" x14ac:dyDescent="0.25">
      <c r="A26" s="206" t="s">
        <v>328</v>
      </c>
      <c r="B26" s="206" t="s">
        <v>327</v>
      </c>
      <c r="C26" s="207" t="s">
        <v>329</v>
      </c>
      <c r="D26" s="208" t="s">
        <v>8</v>
      </c>
    </row>
    <row r="27" spans="1:4" ht="26.25" x14ac:dyDescent="0.25">
      <c r="A27" s="206" t="s">
        <v>375</v>
      </c>
      <c r="B27" s="206" t="s">
        <v>290</v>
      </c>
      <c r="C27" s="207" t="s">
        <v>376</v>
      </c>
      <c r="D27" s="208" t="s">
        <v>8</v>
      </c>
    </row>
    <row r="28" spans="1:4" ht="26.25" x14ac:dyDescent="0.25">
      <c r="A28" s="206" t="s">
        <v>291</v>
      </c>
      <c r="B28" s="206" t="s">
        <v>290</v>
      </c>
      <c r="C28" s="207" t="s">
        <v>292</v>
      </c>
      <c r="D28" s="208" t="s">
        <v>8</v>
      </c>
    </row>
    <row r="29" spans="1:4" ht="26.25" x14ac:dyDescent="0.25">
      <c r="A29" s="206" t="s">
        <v>160</v>
      </c>
      <c r="B29" s="206" t="s">
        <v>399</v>
      </c>
      <c r="C29" s="207" t="s">
        <v>161</v>
      </c>
      <c r="D29" s="208" t="s">
        <v>8</v>
      </c>
    </row>
    <row r="30" spans="1:4" ht="26.25" x14ac:dyDescent="0.25">
      <c r="A30" s="206" t="s">
        <v>40</v>
      </c>
      <c r="B30" s="206" t="s">
        <v>394</v>
      </c>
      <c r="C30" s="207" t="s">
        <v>41</v>
      </c>
      <c r="D30" s="208" t="s">
        <v>8</v>
      </c>
    </row>
    <row r="31" spans="1:4" ht="26.25" x14ac:dyDescent="0.25">
      <c r="A31" s="206" t="s">
        <v>248</v>
      </c>
      <c r="B31" s="206" t="s">
        <v>247</v>
      </c>
      <c r="C31" s="207" t="s">
        <v>249</v>
      </c>
      <c r="D31" s="208" t="s">
        <v>8</v>
      </c>
    </row>
    <row r="32" spans="1:4" ht="26.25" x14ac:dyDescent="0.25">
      <c r="A32" s="206" t="s">
        <v>403</v>
      </c>
      <c r="B32" s="206" t="s">
        <v>309</v>
      </c>
      <c r="C32" s="207" t="s">
        <v>310</v>
      </c>
      <c r="D32" s="208" t="s">
        <v>8</v>
      </c>
    </row>
    <row r="33" spans="1:4" ht="26.25" x14ac:dyDescent="0.25">
      <c r="A33" s="206" t="s">
        <v>294</v>
      </c>
      <c r="B33" s="206" t="s">
        <v>293</v>
      </c>
      <c r="C33" s="207" t="s">
        <v>295</v>
      </c>
      <c r="D33" s="208" t="s">
        <v>8</v>
      </c>
    </row>
    <row r="34" spans="1:4" ht="26.25" x14ac:dyDescent="0.25">
      <c r="A34" s="206" t="s">
        <v>298</v>
      </c>
      <c r="B34" s="206" t="s">
        <v>401</v>
      </c>
      <c r="C34" s="207" t="s">
        <v>299</v>
      </c>
      <c r="D34" s="208" t="s">
        <v>8</v>
      </c>
    </row>
    <row r="35" spans="1:4" ht="26.25" x14ac:dyDescent="0.25">
      <c r="A35" s="206" t="s">
        <v>130</v>
      </c>
      <c r="B35" s="206" t="s">
        <v>129</v>
      </c>
      <c r="C35" s="207" t="s">
        <v>131</v>
      </c>
      <c r="D35" s="208" t="s">
        <v>8</v>
      </c>
    </row>
    <row r="36" spans="1:4" ht="42" customHeight="1" x14ac:dyDescent="0.25">
      <c r="A36" s="206" t="s">
        <v>537</v>
      </c>
      <c r="B36" s="206" t="s">
        <v>393</v>
      </c>
      <c r="C36" s="207" t="s">
        <v>37</v>
      </c>
      <c r="D36" s="208" t="s">
        <v>8</v>
      </c>
    </row>
    <row r="37" spans="1:4" ht="26.25" x14ac:dyDescent="0.25">
      <c r="A37" s="206" t="s">
        <v>302</v>
      </c>
      <c r="B37" s="206" t="s">
        <v>393</v>
      </c>
      <c r="C37" s="207" t="s">
        <v>303</v>
      </c>
      <c r="D37" s="208" t="s">
        <v>8</v>
      </c>
    </row>
    <row r="38" spans="1:4" ht="26.25" x14ac:dyDescent="0.25">
      <c r="A38" s="206" t="s">
        <v>363</v>
      </c>
      <c r="B38" s="206" t="s">
        <v>393</v>
      </c>
      <c r="C38" s="207" t="s">
        <v>364</v>
      </c>
      <c r="D38" s="208" t="s">
        <v>8</v>
      </c>
    </row>
    <row r="39" spans="1:4" ht="26.25" x14ac:dyDescent="0.25">
      <c r="A39" s="206" t="s">
        <v>274</v>
      </c>
      <c r="B39" s="206" t="s">
        <v>273</v>
      </c>
      <c r="C39" s="207" t="s">
        <v>275</v>
      </c>
      <c r="D39" s="208" t="s">
        <v>8</v>
      </c>
    </row>
    <row r="40" spans="1:4" ht="26.25" x14ac:dyDescent="0.25">
      <c r="A40" s="206" t="s">
        <v>266</v>
      </c>
      <c r="B40" s="206" t="s">
        <v>265</v>
      </c>
      <c r="C40" s="207" t="s">
        <v>267</v>
      </c>
      <c r="D40" s="208" t="s">
        <v>8</v>
      </c>
    </row>
    <row r="41" spans="1:4" ht="26.25" x14ac:dyDescent="0.25">
      <c r="A41" s="206" t="s">
        <v>269</v>
      </c>
      <c r="B41" s="206" t="s">
        <v>268</v>
      </c>
      <c r="C41" s="207" t="s">
        <v>270</v>
      </c>
      <c r="D41" s="208" t="s">
        <v>8</v>
      </c>
    </row>
    <row r="42" spans="1:4" ht="26.25" x14ac:dyDescent="0.25">
      <c r="A42" s="206" t="s">
        <v>163</v>
      </c>
      <c r="B42" s="206" t="s">
        <v>162</v>
      </c>
      <c r="C42" s="207" t="s">
        <v>164</v>
      </c>
      <c r="D42" s="208" t="s">
        <v>8</v>
      </c>
    </row>
    <row r="43" spans="1:4" ht="26.25" x14ac:dyDescent="0.25">
      <c r="A43" s="206" t="s">
        <v>305</v>
      </c>
      <c r="B43" s="206" t="s">
        <v>304</v>
      </c>
      <c r="C43" s="207" t="s">
        <v>306</v>
      </c>
      <c r="D43" s="208" t="s">
        <v>8</v>
      </c>
    </row>
    <row r="44" spans="1:4" ht="26.25" x14ac:dyDescent="0.25">
      <c r="A44" s="211" t="s">
        <v>222</v>
      </c>
      <c r="B44" s="211" t="s">
        <v>221</v>
      </c>
      <c r="C44" s="212" t="s">
        <v>223</v>
      </c>
      <c r="D44" s="213" t="s">
        <v>8</v>
      </c>
    </row>
    <row r="45" spans="1:4" ht="26.25" x14ac:dyDescent="0.25">
      <c r="A45" s="206" t="s">
        <v>257</v>
      </c>
      <c r="B45" s="206" t="s">
        <v>256</v>
      </c>
      <c r="C45" s="207" t="s">
        <v>258</v>
      </c>
      <c r="D45" s="208" t="s">
        <v>8</v>
      </c>
    </row>
    <row r="46" spans="1:4" ht="26.25" x14ac:dyDescent="0.25">
      <c r="A46" s="209" t="s">
        <v>340</v>
      </c>
      <c r="B46" s="209" t="s">
        <v>256</v>
      </c>
      <c r="C46" s="207" t="s">
        <v>341</v>
      </c>
      <c r="D46" s="208" t="s">
        <v>8</v>
      </c>
    </row>
    <row r="47" spans="1:4" ht="26.25" x14ac:dyDescent="0.25">
      <c r="A47" s="206" t="s">
        <v>271</v>
      </c>
      <c r="B47" s="206" t="s">
        <v>400</v>
      </c>
      <c r="C47" s="207" t="s">
        <v>272</v>
      </c>
      <c r="D47" s="208" t="s">
        <v>8</v>
      </c>
    </row>
    <row r="48" spans="1:4" ht="26.25" x14ac:dyDescent="0.25">
      <c r="A48" s="206" t="s">
        <v>263</v>
      </c>
      <c r="B48" s="206" t="s">
        <v>262</v>
      </c>
      <c r="C48" s="207" t="s">
        <v>264</v>
      </c>
      <c r="D48" s="208" t="s">
        <v>8</v>
      </c>
    </row>
    <row r="49" spans="1:4" ht="26.25" x14ac:dyDescent="0.25">
      <c r="A49" s="206" t="s">
        <v>211</v>
      </c>
      <c r="B49" s="206" t="s">
        <v>157</v>
      </c>
      <c r="C49" s="207" t="s">
        <v>212</v>
      </c>
      <c r="D49" s="208" t="s">
        <v>8</v>
      </c>
    </row>
    <row r="50" spans="1:4" ht="26.25" x14ac:dyDescent="0.25">
      <c r="A50" s="206" t="s">
        <v>330</v>
      </c>
      <c r="B50" s="206" t="s">
        <v>157</v>
      </c>
      <c r="C50" s="207" t="s">
        <v>331</v>
      </c>
      <c r="D50" s="208" t="s">
        <v>8</v>
      </c>
    </row>
    <row r="51" spans="1:4" ht="26.25" x14ac:dyDescent="0.25">
      <c r="A51" s="218" t="s">
        <v>158</v>
      </c>
      <c r="B51" s="211" t="s">
        <v>398</v>
      </c>
      <c r="C51" s="212" t="s">
        <v>159</v>
      </c>
      <c r="D51" s="213" t="s">
        <v>8</v>
      </c>
    </row>
    <row r="52" spans="1:4" ht="26.25" x14ac:dyDescent="0.25">
      <c r="A52" s="206" t="s">
        <v>216</v>
      </c>
      <c r="B52" s="206" t="s">
        <v>215</v>
      </c>
      <c r="C52" s="207" t="s">
        <v>217</v>
      </c>
      <c r="D52" s="208" t="s">
        <v>8</v>
      </c>
    </row>
    <row r="53" spans="1:4" ht="26.25" x14ac:dyDescent="0.25">
      <c r="A53" s="214" t="s">
        <v>322</v>
      </c>
      <c r="B53" s="214" t="s">
        <v>321</v>
      </c>
      <c r="C53" s="215" t="s">
        <v>323</v>
      </c>
      <c r="D53" s="216" t="s">
        <v>8</v>
      </c>
    </row>
    <row r="54" spans="1:4" ht="26.25" x14ac:dyDescent="0.25">
      <c r="A54" s="206" t="s">
        <v>278</v>
      </c>
      <c r="B54" s="206" t="s">
        <v>277</v>
      </c>
      <c r="C54" s="207" t="s">
        <v>279</v>
      </c>
      <c r="D54" s="208" t="s">
        <v>8</v>
      </c>
    </row>
    <row r="55" spans="1:4" ht="26.25" x14ac:dyDescent="0.25">
      <c r="A55" s="206" t="s">
        <v>55</v>
      </c>
      <c r="B55" s="206" t="s">
        <v>395</v>
      </c>
      <c r="C55" s="207" t="s">
        <v>56</v>
      </c>
      <c r="D55" s="208" t="s">
        <v>8</v>
      </c>
    </row>
    <row r="56" spans="1:4" ht="26.25" x14ac:dyDescent="0.25">
      <c r="A56" s="206" t="s">
        <v>325</v>
      </c>
      <c r="B56" s="206" t="s">
        <v>324</v>
      </c>
      <c r="C56" s="207" t="s">
        <v>326</v>
      </c>
      <c r="D56" s="208" t="s">
        <v>8</v>
      </c>
    </row>
    <row r="57" spans="1:4" ht="39" x14ac:dyDescent="0.25">
      <c r="A57" s="206" t="s">
        <v>391</v>
      </c>
      <c r="B57" s="206" t="s">
        <v>412</v>
      </c>
      <c r="C57" s="207" t="s">
        <v>392</v>
      </c>
      <c r="D57" s="208" t="s">
        <v>8</v>
      </c>
    </row>
    <row r="58" spans="1:4" x14ac:dyDescent="0.25">
      <c r="A58" s="206" t="s">
        <v>72</v>
      </c>
      <c r="B58" s="206" t="s">
        <v>71</v>
      </c>
      <c r="C58" s="207" t="s">
        <v>73</v>
      </c>
      <c r="D58" s="208" t="s">
        <v>8</v>
      </c>
    </row>
    <row r="59" spans="1:4" x14ac:dyDescent="0.25">
      <c r="A59" s="206" t="s">
        <v>237</v>
      </c>
      <c r="B59" s="206" t="s">
        <v>236</v>
      </c>
      <c r="C59" s="207" t="s">
        <v>238</v>
      </c>
      <c r="D59" s="208" t="s">
        <v>8</v>
      </c>
    </row>
    <row r="60" spans="1:4" x14ac:dyDescent="0.25">
      <c r="A60" s="206" t="s">
        <v>133</v>
      </c>
      <c r="B60" s="206" t="s">
        <v>132</v>
      </c>
      <c r="C60" s="207" t="s">
        <v>134</v>
      </c>
      <c r="D60" s="208" t="s">
        <v>8</v>
      </c>
    </row>
    <row r="61" spans="1:4" x14ac:dyDescent="0.25">
      <c r="A61" s="206" t="s">
        <v>109</v>
      </c>
      <c r="B61" s="206" t="s">
        <v>108</v>
      </c>
      <c r="C61" s="207" t="s">
        <v>110</v>
      </c>
      <c r="D61" s="208" t="s">
        <v>8</v>
      </c>
    </row>
    <row r="62" spans="1:4" x14ac:dyDescent="0.25">
      <c r="A62" s="206" t="s">
        <v>195</v>
      </c>
      <c r="B62" s="206" t="s">
        <v>108</v>
      </c>
      <c r="C62" s="207" t="s">
        <v>196</v>
      </c>
      <c r="D62" s="208" t="s">
        <v>8</v>
      </c>
    </row>
    <row r="63" spans="1:4" x14ac:dyDescent="0.25">
      <c r="A63" s="206" t="s">
        <v>378</v>
      </c>
      <c r="B63" s="206" t="s">
        <v>377</v>
      </c>
      <c r="C63" s="207" t="s">
        <v>379</v>
      </c>
      <c r="D63" s="208" t="s">
        <v>380</v>
      </c>
    </row>
    <row r="64" spans="1:4" x14ac:dyDescent="0.25">
      <c r="A64" s="206" t="s">
        <v>85</v>
      </c>
      <c r="B64" s="206" t="s">
        <v>68</v>
      </c>
      <c r="C64" s="207" t="s">
        <v>86</v>
      </c>
      <c r="D64" s="208" t="s">
        <v>8</v>
      </c>
    </row>
    <row r="65" spans="1:4" x14ac:dyDescent="0.25">
      <c r="A65" s="206" t="s">
        <v>69</v>
      </c>
      <c r="B65" s="206" t="s">
        <v>68</v>
      </c>
      <c r="C65" s="207" t="s">
        <v>70</v>
      </c>
      <c r="D65" s="208" t="s">
        <v>8</v>
      </c>
    </row>
    <row r="66" spans="1:4" x14ac:dyDescent="0.25">
      <c r="A66" s="206" t="s">
        <v>185</v>
      </c>
      <c r="B66" s="206" t="s">
        <v>68</v>
      </c>
      <c r="C66" s="207" t="s">
        <v>186</v>
      </c>
      <c r="D66" s="208" t="s">
        <v>8</v>
      </c>
    </row>
    <row r="67" spans="1:4" x14ac:dyDescent="0.25">
      <c r="A67" s="206" t="s">
        <v>78</v>
      </c>
      <c r="B67" s="206" t="s">
        <v>77</v>
      </c>
      <c r="C67" s="207" t="s">
        <v>79</v>
      </c>
      <c r="D67" s="208" t="s">
        <v>8</v>
      </c>
    </row>
    <row r="68" spans="1:4" x14ac:dyDescent="0.25">
      <c r="A68" s="206" t="s">
        <v>243</v>
      </c>
      <c r="B68" s="206" t="s">
        <v>77</v>
      </c>
      <c r="C68" s="207" t="s">
        <v>244</v>
      </c>
      <c r="D68" s="208" t="s">
        <v>8</v>
      </c>
    </row>
    <row r="69" spans="1:4" x14ac:dyDescent="0.25">
      <c r="A69" s="206" t="s">
        <v>319</v>
      </c>
      <c r="B69" s="206" t="s">
        <v>318</v>
      </c>
      <c r="C69" s="207" t="s">
        <v>320</v>
      </c>
      <c r="D69" s="208" t="s">
        <v>8</v>
      </c>
    </row>
    <row r="70" spans="1:4" x14ac:dyDescent="0.25">
      <c r="A70" s="206" t="s">
        <v>361</v>
      </c>
      <c r="B70" s="206" t="s">
        <v>360</v>
      </c>
      <c r="C70" s="207" t="s">
        <v>362</v>
      </c>
      <c r="D70" s="208" t="s">
        <v>8</v>
      </c>
    </row>
    <row r="71" spans="1:4" x14ac:dyDescent="0.25">
      <c r="A71" s="206" t="s">
        <v>387</v>
      </c>
      <c r="B71" s="206" t="s">
        <v>386</v>
      </c>
      <c r="C71" s="207" t="s">
        <v>388</v>
      </c>
      <c r="D71" s="208" t="s">
        <v>357</v>
      </c>
    </row>
    <row r="72" spans="1:4" x14ac:dyDescent="0.25">
      <c r="A72" s="206" t="s">
        <v>81</v>
      </c>
      <c r="B72" s="206" t="s">
        <v>80</v>
      </c>
      <c r="C72" s="207" t="s">
        <v>82</v>
      </c>
      <c r="D72" s="208" t="s">
        <v>8</v>
      </c>
    </row>
    <row r="73" spans="1:4" x14ac:dyDescent="0.25">
      <c r="A73" s="206" t="s">
        <v>347</v>
      </c>
      <c r="B73" s="206" t="s">
        <v>80</v>
      </c>
      <c r="C73" s="207" t="s">
        <v>348</v>
      </c>
      <c r="D73" s="208" t="s">
        <v>8</v>
      </c>
    </row>
    <row r="74" spans="1:4" x14ac:dyDescent="0.25">
      <c r="A74" s="206" t="s">
        <v>116</v>
      </c>
      <c r="B74" s="206" t="s">
        <v>80</v>
      </c>
      <c r="C74" s="207" t="s">
        <v>117</v>
      </c>
      <c r="D74" s="208" t="s">
        <v>8</v>
      </c>
    </row>
    <row r="75" spans="1:4" x14ac:dyDescent="0.25">
      <c r="A75" s="206" t="s">
        <v>66</v>
      </c>
      <c r="B75" s="206" t="s">
        <v>65</v>
      </c>
      <c r="C75" s="207" t="s">
        <v>67</v>
      </c>
      <c r="D75" s="208" t="s">
        <v>36</v>
      </c>
    </row>
    <row r="76" spans="1:4" x14ac:dyDescent="0.25">
      <c r="A76" s="206" t="s">
        <v>288</v>
      </c>
      <c r="B76" s="206" t="s">
        <v>118</v>
      </c>
      <c r="C76" s="207" t="s">
        <v>289</v>
      </c>
      <c r="D76" s="208" t="s">
        <v>8</v>
      </c>
    </row>
    <row r="77" spans="1:4" x14ac:dyDescent="0.25">
      <c r="A77" s="206" t="s">
        <v>119</v>
      </c>
      <c r="B77" s="206" t="s">
        <v>118</v>
      </c>
      <c r="C77" s="207" t="s">
        <v>120</v>
      </c>
      <c r="D77" s="208" t="s">
        <v>8</v>
      </c>
    </row>
    <row r="78" spans="1:4" x14ac:dyDescent="0.25">
      <c r="A78" s="214" t="s">
        <v>343</v>
      </c>
      <c r="B78" s="214" t="s">
        <v>342</v>
      </c>
      <c r="C78" s="215" t="s">
        <v>344</v>
      </c>
      <c r="D78" s="216" t="s">
        <v>8</v>
      </c>
    </row>
    <row r="79" spans="1:4" x14ac:dyDescent="0.25">
      <c r="A79" s="211" t="s">
        <v>112</v>
      </c>
      <c r="B79" s="211" t="s">
        <v>111</v>
      </c>
      <c r="C79" s="212" t="s">
        <v>113</v>
      </c>
      <c r="D79" s="213" t="s">
        <v>8</v>
      </c>
    </row>
    <row r="80" spans="1:4" x14ac:dyDescent="0.25">
      <c r="A80" s="206" t="s">
        <v>187</v>
      </c>
      <c r="B80" s="206" t="s">
        <v>111</v>
      </c>
      <c r="C80" s="207" t="s">
        <v>188</v>
      </c>
      <c r="D80" s="208" t="s">
        <v>8</v>
      </c>
    </row>
    <row r="81" spans="1:4" ht="39" x14ac:dyDescent="0.25">
      <c r="A81" s="206" t="s">
        <v>88</v>
      </c>
      <c r="B81" s="206" t="s">
        <v>87</v>
      </c>
      <c r="C81" s="207" t="s">
        <v>89</v>
      </c>
      <c r="D81" s="208" t="s">
        <v>8</v>
      </c>
    </row>
    <row r="82" spans="1:4" x14ac:dyDescent="0.25">
      <c r="A82" s="206" t="s">
        <v>58</v>
      </c>
      <c r="B82" s="206" t="s">
        <v>57</v>
      </c>
      <c r="C82" s="207" t="s">
        <v>59</v>
      </c>
      <c r="D82" s="208" t="s">
        <v>8</v>
      </c>
    </row>
    <row r="83" spans="1:4" ht="26.25" x14ac:dyDescent="0.25">
      <c r="A83" s="206" t="s">
        <v>93</v>
      </c>
      <c r="B83" s="206" t="s">
        <v>57</v>
      </c>
      <c r="C83" s="207" t="s">
        <v>94</v>
      </c>
      <c r="D83" s="208" t="s">
        <v>8</v>
      </c>
    </row>
    <row r="84" spans="1:4" ht="26.25" x14ac:dyDescent="0.25">
      <c r="A84" s="206" t="s">
        <v>95</v>
      </c>
      <c r="B84" s="206" t="s">
        <v>57</v>
      </c>
      <c r="C84" s="207" t="s">
        <v>96</v>
      </c>
      <c r="D84" s="208" t="s">
        <v>8</v>
      </c>
    </row>
    <row r="85" spans="1:4" x14ac:dyDescent="0.25">
      <c r="A85" s="206" t="s">
        <v>97</v>
      </c>
      <c r="B85" s="206" t="s">
        <v>57</v>
      </c>
      <c r="C85" s="207" t="s">
        <v>98</v>
      </c>
      <c r="D85" s="208" t="s">
        <v>8</v>
      </c>
    </row>
    <row r="86" spans="1:4" x14ac:dyDescent="0.25">
      <c r="A86" s="206" t="s">
        <v>121</v>
      </c>
      <c r="B86" s="206" t="s">
        <v>57</v>
      </c>
      <c r="C86" s="207" t="s">
        <v>122</v>
      </c>
      <c r="D86" s="208" t="s">
        <v>8</v>
      </c>
    </row>
    <row r="87" spans="1:4" x14ac:dyDescent="0.25">
      <c r="A87" s="206" t="s">
        <v>143</v>
      </c>
      <c r="B87" s="206" t="s">
        <v>57</v>
      </c>
      <c r="C87" s="207" t="s">
        <v>144</v>
      </c>
      <c r="D87" s="208" t="s">
        <v>8</v>
      </c>
    </row>
    <row r="88" spans="1:4" x14ac:dyDescent="0.25">
      <c r="A88" s="206" t="s">
        <v>148</v>
      </c>
      <c r="B88" s="206" t="s">
        <v>57</v>
      </c>
      <c r="C88" s="207" t="s">
        <v>149</v>
      </c>
      <c r="D88" s="208" t="s">
        <v>8</v>
      </c>
    </row>
    <row r="89" spans="1:4" ht="39" x14ac:dyDescent="0.25">
      <c r="A89" s="206" t="s">
        <v>165</v>
      </c>
      <c r="B89" s="206" t="s">
        <v>57</v>
      </c>
      <c r="C89" s="207" t="s">
        <v>166</v>
      </c>
      <c r="D89" s="208" t="s">
        <v>8</v>
      </c>
    </row>
    <row r="90" spans="1:4" x14ac:dyDescent="0.25">
      <c r="A90" s="206" t="s">
        <v>151</v>
      </c>
      <c r="B90" s="206" t="s">
        <v>150</v>
      </c>
      <c r="C90" s="207" t="s">
        <v>152</v>
      </c>
      <c r="D90" s="208" t="s">
        <v>8</v>
      </c>
    </row>
    <row r="91" spans="1:4" x14ac:dyDescent="0.25">
      <c r="A91" s="206" t="s">
        <v>355</v>
      </c>
      <c r="B91" s="206" t="s">
        <v>150</v>
      </c>
      <c r="C91" s="207" t="s">
        <v>356</v>
      </c>
      <c r="D91" s="208" t="s">
        <v>357</v>
      </c>
    </row>
    <row r="92" spans="1:4" x14ac:dyDescent="0.25">
      <c r="A92" s="206" t="s">
        <v>6</v>
      </c>
      <c r="B92" s="206" t="s">
        <v>5</v>
      </c>
      <c r="C92" s="207" t="s">
        <v>7</v>
      </c>
      <c r="D92" s="208" t="s">
        <v>8</v>
      </c>
    </row>
    <row r="93" spans="1:4" x14ac:dyDescent="0.25">
      <c r="A93" s="206" t="s">
        <v>332</v>
      </c>
      <c r="B93" s="206" t="s">
        <v>5</v>
      </c>
      <c r="C93" s="207" t="s">
        <v>333</v>
      </c>
      <c r="D93" s="208" t="s">
        <v>8</v>
      </c>
    </row>
    <row r="94" spans="1:4" x14ac:dyDescent="0.25">
      <c r="A94" s="206" t="s">
        <v>381</v>
      </c>
      <c r="B94" s="206" t="s">
        <v>5</v>
      </c>
      <c r="C94" s="207" t="s">
        <v>382</v>
      </c>
      <c r="D94" s="208" t="s">
        <v>380</v>
      </c>
    </row>
    <row r="95" spans="1:4" x14ac:dyDescent="0.25">
      <c r="A95" s="206" t="s">
        <v>53</v>
      </c>
      <c r="B95" s="206" t="s">
        <v>5</v>
      </c>
      <c r="C95" s="207" t="s">
        <v>54</v>
      </c>
      <c r="D95" s="208" t="s">
        <v>36</v>
      </c>
    </row>
    <row r="96" spans="1:4" x14ac:dyDescent="0.25">
      <c r="A96" s="206" t="s">
        <v>141</v>
      </c>
      <c r="B96" s="206" t="s">
        <v>5</v>
      </c>
      <c r="C96" s="207" t="s">
        <v>142</v>
      </c>
      <c r="D96" s="208" t="s">
        <v>8</v>
      </c>
    </row>
    <row r="97" spans="1:4" x14ac:dyDescent="0.25">
      <c r="A97" s="206" t="s">
        <v>153</v>
      </c>
      <c r="B97" s="206" t="s">
        <v>5</v>
      </c>
      <c r="C97" s="207" t="s">
        <v>154</v>
      </c>
      <c r="D97" s="208" t="s">
        <v>8</v>
      </c>
    </row>
    <row r="98" spans="1:4" x14ac:dyDescent="0.25">
      <c r="A98" s="206" t="s">
        <v>239</v>
      </c>
      <c r="B98" s="206" t="s">
        <v>5</v>
      </c>
      <c r="C98" s="207" t="s">
        <v>240</v>
      </c>
      <c r="D98" s="208" t="s">
        <v>8</v>
      </c>
    </row>
    <row r="99" spans="1:4" x14ac:dyDescent="0.25">
      <c r="A99" s="206" t="s">
        <v>139</v>
      </c>
      <c r="B99" s="206" t="s">
        <v>138</v>
      </c>
      <c r="C99" s="207" t="s">
        <v>140</v>
      </c>
      <c r="D99" s="208" t="s">
        <v>8</v>
      </c>
    </row>
    <row r="100" spans="1:4" x14ac:dyDescent="0.25">
      <c r="A100" s="206" t="s">
        <v>203</v>
      </c>
      <c r="B100" s="206" t="s">
        <v>202</v>
      </c>
      <c r="C100" s="207" t="s">
        <v>204</v>
      </c>
      <c r="D100" s="208" t="s">
        <v>8</v>
      </c>
    </row>
    <row r="101" spans="1:4" x14ac:dyDescent="0.25">
      <c r="A101" s="206" t="s">
        <v>274</v>
      </c>
      <c r="B101" s="206" t="s">
        <v>145</v>
      </c>
      <c r="C101" s="207" t="s">
        <v>287</v>
      </c>
      <c r="D101" s="208" t="s">
        <v>8</v>
      </c>
    </row>
    <row r="102" spans="1:4" x14ac:dyDescent="0.25">
      <c r="A102" s="206" t="s">
        <v>146</v>
      </c>
      <c r="B102" s="206" t="s">
        <v>145</v>
      </c>
      <c r="C102" s="207" t="s">
        <v>147</v>
      </c>
      <c r="D102" s="208" t="s">
        <v>8</v>
      </c>
    </row>
    <row r="103" spans="1:4" x14ac:dyDescent="0.25">
      <c r="A103" s="206" t="s">
        <v>75</v>
      </c>
      <c r="B103" s="206" t="s">
        <v>74</v>
      </c>
      <c r="C103" s="207" t="s">
        <v>76</v>
      </c>
      <c r="D103" s="208" t="s">
        <v>8</v>
      </c>
    </row>
    <row r="104" spans="1:4" x14ac:dyDescent="0.25">
      <c r="A104" s="206" t="s">
        <v>155</v>
      </c>
      <c r="B104" s="206" t="s">
        <v>74</v>
      </c>
      <c r="C104" s="207" t="s">
        <v>156</v>
      </c>
      <c r="D104" s="208" t="s">
        <v>8</v>
      </c>
    </row>
    <row r="105" spans="1:4" x14ac:dyDescent="0.25">
      <c r="A105" s="206" t="s">
        <v>384</v>
      </c>
      <c r="B105" s="206" t="s">
        <v>383</v>
      </c>
      <c r="C105" s="207" t="s">
        <v>385</v>
      </c>
      <c r="D105" s="208" t="s">
        <v>357</v>
      </c>
    </row>
    <row r="106" spans="1:4" x14ac:dyDescent="0.25">
      <c r="A106" s="206" t="s">
        <v>172</v>
      </c>
      <c r="B106" s="206" t="s">
        <v>171</v>
      </c>
      <c r="C106" s="207" t="s">
        <v>173</v>
      </c>
      <c r="D106" s="208" t="s">
        <v>8</v>
      </c>
    </row>
    <row r="107" spans="1:4" x14ac:dyDescent="0.25">
      <c r="A107" s="206" t="s">
        <v>63</v>
      </c>
      <c r="B107" s="206" t="s">
        <v>396</v>
      </c>
      <c r="C107" s="207" t="s">
        <v>64</v>
      </c>
      <c r="D107" s="208" t="s">
        <v>8</v>
      </c>
    </row>
    <row r="108" spans="1:4" x14ac:dyDescent="0.25">
      <c r="A108" s="206" t="s">
        <v>61</v>
      </c>
      <c r="B108" s="206" t="s">
        <v>60</v>
      </c>
      <c r="C108" s="207" t="s">
        <v>62</v>
      </c>
      <c r="D108" s="208" t="s">
        <v>8</v>
      </c>
    </row>
    <row r="109" spans="1:4" x14ac:dyDescent="0.25">
      <c r="A109" s="206" t="s">
        <v>316</v>
      </c>
      <c r="B109" s="206" t="s">
        <v>60</v>
      </c>
      <c r="C109" s="207" t="s">
        <v>317</v>
      </c>
      <c r="D109" s="208" t="s">
        <v>8</v>
      </c>
    </row>
    <row r="110" spans="1:4" x14ac:dyDescent="0.25">
      <c r="A110" s="206" t="s">
        <v>99</v>
      </c>
      <c r="B110" s="206" t="s">
        <v>60</v>
      </c>
      <c r="C110" s="207" t="s">
        <v>100</v>
      </c>
      <c r="D110" s="208" t="s">
        <v>8</v>
      </c>
    </row>
    <row r="111" spans="1:4" x14ac:dyDescent="0.25">
      <c r="A111" s="206" t="s">
        <v>283</v>
      </c>
      <c r="B111" s="206" t="s">
        <v>60</v>
      </c>
      <c r="C111" s="207" t="s">
        <v>284</v>
      </c>
      <c r="D111" s="208" t="s">
        <v>8</v>
      </c>
    </row>
    <row r="112" spans="1:4" x14ac:dyDescent="0.25">
      <c r="A112" s="206" t="s">
        <v>114</v>
      </c>
      <c r="B112" s="206" t="s">
        <v>60</v>
      </c>
      <c r="C112" s="207" t="s">
        <v>115</v>
      </c>
      <c r="D112" s="208" t="s">
        <v>8</v>
      </c>
    </row>
    <row r="113" spans="1:4" x14ac:dyDescent="0.25">
      <c r="A113" s="206" t="s">
        <v>200</v>
      </c>
      <c r="B113" s="206" t="s">
        <v>60</v>
      </c>
      <c r="C113" s="207" t="s">
        <v>201</v>
      </c>
      <c r="D113" s="208" t="s">
        <v>8</v>
      </c>
    </row>
    <row r="114" spans="1:4" x14ac:dyDescent="0.25">
      <c r="A114" s="206" t="s">
        <v>213</v>
      </c>
      <c r="B114" s="206" t="s">
        <v>60</v>
      </c>
      <c r="C114" s="207" t="s">
        <v>214</v>
      </c>
      <c r="D114" s="208" t="s">
        <v>8</v>
      </c>
    </row>
    <row r="115" spans="1:4" x14ac:dyDescent="0.25">
      <c r="A115" s="206" t="s">
        <v>136</v>
      </c>
      <c r="B115" s="206" t="s">
        <v>135</v>
      </c>
      <c r="C115" s="207" t="s">
        <v>137</v>
      </c>
      <c r="D115" s="208" t="s">
        <v>8</v>
      </c>
    </row>
    <row r="116" spans="1:4" x14ac:dyDescent="0.25">
      <c r="A116" s="206" t="s">
        <v>198</v>
      </c>
      <c r="B116" s="206" t="s">
        <v>197</v>
      </c>
      <c r="C116" s="207" t="s">
        <v>199</v>
      </c>
      <c r="D116" s="208" t="s">
        <v>8</v>
      </c>
    </row>
    <row r="117" spans="1:4" x14ac:dyDescent="0.25">
      <c r="A117" s="214" t="s">
        <v>335</v>
      </c>
      <c r="B117" s="214" t="s">
        <v>334</v>
      </c>
      <c r="C117" s="215" t="s">
        <v>336</v>
      </c>
      <c r="D117" s="216" t="s">
        <v>8</v>
      </c>
    </row>
    <row r="118" spans="1:4" x14ac:dyDescent="0.25">
      <c r="A118" s="211" t="s">
        <v>345</v>
      </c>
      <c r="B118" s="211" t="s">
        <v>189</v>
      </c>
      <c r="C118" s="212" t="s">
        <v>346</v>
      </c>
      <c r="D118" s="213" t="s">
        <v>8</v>
      </c>
    </row>
    <row r="119" spans="1:4" x14ac:dyDescent="0.25">
      <c r="A119" s="206" t="s">
        <v>285</v>
      </c>
      <c r="B119" s="206" t="s">
        <v>189</v>
      </c>
      <c r="C119" s="207" t="s">
        <v>286</v>
      </c>
      <c r="D119" s="208" t="s">
        <v>8</v>
      </c>
    </row>
    <row r="120" spans="1:4" x14ac:dyDescent="0.25">
      <c r="A120" s="206" t="s">
        <v>358</v>
      </c>
      <c r="B120" s="206" t="s">
        <v>189</v>
      </c>
      <c r="C120" s="207" t="s">
        <v>359</v>
      </c>
      <c r="D120" s="208" t="s">
        <v>8</v>
      </c>
    </row>
    <row r="121" spans="1:4" x14ac:dyDescent="0.25">
      <c r="A121" s="206" t="s">
        <v>190</v>
      </c>
      <c r="B121" s="206" t="s">
        <v>189</v>
      </c>
      <c r="C121" s="207" t="s">
        <v>191</v>
      </c>
      <c r="D121" s="208" t="s">
        <v>8</v>
      </c>
    </row>
    <row r="122" spans="1:4" x14ac:dyDescent="0.25">
      <c r="A122" s="206" t="s">
        <v>46</v>
      </c>
      <c r="B122" s="206" t="s">
        <v>45</v>
      </c>
      <c r="C122" s="207" t="s">
        <v>47</v>
      </c>
      <c r="D122" s="208" t="s">
        <v>8</v>
      </c>
    </row>
    <row r="123" spans="1:4" x14ac:dyDescent="0.25">
      <c r="A123" s="206" t="s">
        <v>48</v>
      </c>
      <c r="B123" s="206" t="s">
        <v>42</v>
      </c>
      <c r="C123" s="207" t="s">
        <v>49</v>
      </c>
      <c r="D123" s="208" t="s">
        <v>8</v>
      </c>
    </row>
    <row r="124" spans="1:4" x14ac:dyDescent="0.25">
      <c r="A124" s="206" t="s">
        <v>181</v>
      </c>
      <c r="B124" s="206" t="s">
        <v>42</v>
      </c>
      <c r="C124" s="207" t="s">
        <v>182</v>
      </c>
      <c r="D124" s="208" t="s">
        <v>8</v>
      </c>
    </row>
    <row r="125" spans="1:4" x14ac:dyDescent="0.25">
      <c r="A125" s="206" t="s">
        <v>174</v>
      </c>
      <c r="B125" s="206" t="s">
        <v>42</v>
      </c>
      <c r="C125" s="207" t="s">
        <v>175</v>
      </c>
      <c r="D125" s="208" t="s">
        <v>8</v>
      </c>
    </row>
    <row r="126" spans="1:4" x14ac:dyDescent="0.25">
      <c r="A126" s="206" t="s">
        <v>167</v>
      </c>
      <c r="B126" s="206" t="s">
        <v>42</v>
      </c>
      <c r="C126" s="207" t="s">
        <v>168</v>
      </c>
      <c r="D126" s="208" t="s">
        <v>8</v>
      </c>
    </row>
    <row r="127" spans="1:4" x14ac:dyDescent="0.25">
      <c r="A127" s="206" t="s">
        <v>169</v>
      </c>
      <c r="B127" s="206" t="s">
        <v>42</v>
      </c>
      <c r="C127" s="207" t="s">
        <v>170</v>
      </c>
      <c r="D127" s="208" t="s">
        <v>8</v>
      </c>
    </row>
    <row r="128" spans="1:4" x14ac:dyDescent="0.25">
      <c r="A128" s="206" t="s">
        <v>371</v>
      </c>
      <c r="B128" s="206" t="s">
        <v>42</v>
      </c>
      <c r="C128" s="207" t="s">
        <v>372</v>
      </c>
      <c r="D128" s="208" t="s">
        <v>8</v>
      </c>
    </row>
    <row r="129" spans="1:4" ht="26.25" x14ac:dyDescent="0.25">
      <c r="A129" s="206" t="s">
        <v>43</v>
      </c>
      <c r="B129" s="206" t="s">
        <v>42</v>
      </c>
      <c r="C129" s="207" t="s">
        <v>44</v>
      </c>
      <c r="D129" s="208" t="s">
        <v>8</v>
      </c>
    </row>
    <row r="130" spans="1:4" x14ac:dyDescent="0.25">
      <c r="A130" s="206" t="s">
        <v>373</v>
      </c>
      <c r="B130" s="206" t="s">
        <v>42</v>
      </c>
      <c r="C130" s="207" t="s">
        <v>374</v>
      </c>
      <c r="D130" s="208" t="s">
        <v>8</v>
      </c>
    </row>
    <row r="131" spans="1:4" x14ac:dyDescent="0.25">
      <c r="A131" s="217" t="s">
        <v>369</v>
      </c>
      <c r="B131" s="206" t="s">
        <v>368</v>
      </c>
      <c r="C131" s="207" t="s">
        <v>370</v>
      </c>
      <c r="D131" s="208" t="s">
        <v>357</v>
      </c>
    </row>
    <row r="132" spans="1:4" x14ac:dyDescent="0.25">
      <c r="A132" s="206" t="s">
        <v>34</v>
      </c>
      <c r="B132" s="206" t="s">
        <v>33</v>
      </c>
      <c r="C132" s="207" t="s">
        <v>35</v>
      </c>
      <c r="D132" s="208" t="s">
        <v>36</v>
      </c>
    </row>
    <row r="133" spans="1:4" x14ac:dyDescent="0.25">
      <c r="A133" s="206" t="s">
        <v>127</v>
      </c>
      <c r="B133" s="206" t="s">
        <v>126</v>
      </c>
      <c r="C133" s="207" t="s">
        <v>128</v>
      </c>
      <c r="D133" s="208" t="s">
        <v>8</v>
      </c>
    </row>
    <row r="134" spans="1:4" ht="26.25" x14ac:dyDescent="0.25">
      <c r="A134" s="206" t="s">
        <v>183</v>
      </c>
      <c r="B134" s="206" t="s">
        <v>126</v>
      </c>
      <c r="C134" s="207" t="s">
        <v>184</v>
      </c>
      <c r="D134" s="208" t="s">
        <v>8</v>
      </c>
    </row>
    <row r="135" spans="1:4" x14ac:dyDescent="0.25">
      <c r="A135" s="206" t="s">
        <v>176</v>
      </c>
      <c r="B135" s="206" t="s">
        <v>126</v>
      </c>
      <c r="C135" s="207" t="s">
        <v>177</v>
      </c>
      <c r="D135" s="208" t="s">
        <v>8</v>
      </c>
    </row>
    <row r="136" spans="1:4" x14ac:dyDescent="0.25">
      <c r="A136" s="206" t="s">
        <v>102</v>
      </c>
      <c r="B136" s="206" t="s">
        <v>101</v>
      </c>
      <c r="C136" s="207" t="s">
        <v>103</v>
      </c>
      <c r="D136" s="208" t="s">
        <v>36</v>
      </c>
    </row>
    <row r="137" spans="1:4" x14ac:dyDescent="0.25">
      <c r="A137" s="206" t="s">
        <v>104</v>
      </c>
      <c r="B137" s="206" t="s">
        <v>101</v>
      </c>
      <c r="C137" s="207" t="s">
        <v>105</v>
      </c>
      <c r="D137" s="208" t="s">
        <v>8</v>
      </c>
    </row>
    <row r="138" spans="1:4" x14ac:dyDescent="0.25">
      <c r="A138" s="206" t="s">
        <v>228</v>
      </c>
      <c r="B138" s="206" t="s">
        <v>227</v>
      </c>
      <c r="C138" s="207" t="s">
        <v>229</v>
      </c>
      <c r="D138" s="208" t="s">
        <v>8</v>
      </c>
    </row>
    <row r="139" spans="1:4" x14ac:dyDescent="0.25">
      <c r="A139" s="206" t="s">
        <v>219</v>
      </c>
      <c r="B139" s="206" t="s">
        <v>218</v>
      </c>
      <c r="C139" s="207" t="s">
        <v>220</v>
      </c>
      <c r="D139" s="208" t="s">
        <v>8</v>
      </c>
    </row>
    <row r="140" spans="1:4" x14ac:dyDescent="0.25">
      <c r="A140" s="206" t="s">
        <v>300</v>
      </c>
      <c r="B140" s="206" t="s">
        <v>123</v>
      </c>
      <c r="C140" s="207" t="s">
        <v>301</v>
      </c>
      <c r="D140" s="208" t="s">
        <v>8</v>
      </c>
    </row>
    <row r="141" spans="1:4" x14ac:dyDescent="0.25">
      <c r="A141" s="206" t="s">
        <v>124</v>
      </c>
      <c r="B141" s="206" t="s">
        <v>123</v>
      </c>
      <c r="C141" s="207" t="s">
        <v>125</v>
      </c>
      <c r="D141" s="208" t="s">
        <v>8</v>
      </c>
    </row>
    <row r="142" spans="1:4" x14ac:dyDescent="0.25">
      <c r="A142" s="206" t="s">
        <v>389</v>
      </c>
      <c r="B142" s="206" t="s">
        <v>230</v>
      </c>
      <c r="C142" s="207" t="s">
        <v>390</v>
      </c>
      <c r="D142" s="208" t="s">
        <v>380</v>
      </c>
    </row>
    <row r="143" spans="1:4" x14ac:dyDescent="0.25">
      <c r="A143" s="206" t="s">
        <v>231</v>
      </c>
      <c r="B143" s="206" t="s">
        <v>230</v>
      </c>
      <c r="C143" s="207" t="s">
        <v>232</v>
      </c>
      <c r="D143" s="208" t="s">
        <v>36</v>
      </c>
    </row>
    <row r="144" spans="1:4" x14ac:dyDescent="0.25">
      <c r="A144" s="206" t="s">
        <v>234</v>
      </c>
      <c r="B144" s="206" t="s">
        <v>233</v>
      </c>
      <c r="C144" s="207" t="s">
        <v>235</v>
      </c>
      <c r="D144" s="208" t="s">
        <v>36</v>
      </c>
    </row>
    <row r="145" spans="1:4" ht="26.25" x14ac:dyDescent="0.25">
      <c r="A145" s="206" t="s">
        <v>31</v>
      </c>
      <c r="B145" s="206" t="s">
        <v>30</v>
      </c>
      <c r="C145" s="207" t="s">
        <v>32</v>
      </c>
      <c r="D145" s="208" t="s">
        <v>8</v>
      </c>
    </row>
    <row r="146" spans="1:4" ht="26.25" x14ac:dyDescent="0.25">
      <c r="A146" s="206" t="s">
        <v>83</v>
      </c>
      <c r="B146" s="206" t="s">
        <v>30</v>
      </c>
      <c r="C146" s="207" t="s">
        <v>84</v>
      </c>
      <c r="D146" s="208" t="s">
        <v>8</v>
      </c>
    </row>
    <row r="147" spans="1:4" x14ac:dyDescent="0.25">
      <c r="A147" s="206" t="s">
        <v>25</v>
      </c>
      <c r="B147" s="206" t="s">
        <v>24</v>
      </c>
      <c r="C147" s="207" t="s">
        <v>26</v>
      </c>
      <c r="D147" s="208" t="s">
        <v>8</v>
      </c>
    </row>
    <row r="148" spans="1:4" ht="26.25" x14ac:dyDescent="0.25">
      <c r="A148" s="206" t="s">
        <v>209</v>
      </c>
      <c r="B148" s="206" t="s">
        <v>208</v>
      </c>
      <c r="C148" s="207" t="s">
        <v>210</v>
      </c>
      <c r="D148" s="208" t="s">
        <v>8</v>
      </c>
    </row>
    <row r="149" spans="1:4" ht="26.25" x14ac:dyDescent="0.25">
      <c r="A149" s="206" t="s">
        <v>245</v>
      </c>
      <c r="B149" s="206" t="s">
        <v>208</v>
      </c>
      <c r="C149" s="207" t="s">
        <v>246</v>
      </c>
      <c r="D149" s="208" t="s">
        <v>8</v>
      </c>
    </row>
    <row r="150" spans="1:4" x14ac:dyDescent="0.25">
      <c r="A150" s="206" t="s">
        <v>241</v>
      </c>
      <c r="B150" s="206" t="s">
        <v>208</v>
      </c>
      <c r="C150" s="207" t="s">
        <v>242</v>
      </c>
      <c r="D150" s="208" t="s">
        <v>8</v>
      </c>
    </row>
  </sheetData>
  <sheetProtection algorithmName="SHA-512" hashValue="Ps4rZUfWVf7hB1uoBRQKayZhFcP+dpBZ51vDwrdt06z5NrwSQ7K+UlLd5cyCKgI8D+9574HTMzW1oaR1ctDD4A==" saltValue="6C5RXSp1u34JnLocOC06+g==" spinCount="100000" sheet="1" objects="1" scenarios="1" sort="0" autoFilter="0"/>
  <autoFilter ref="A1:D150" xr:uid="{08ACBE4F-F272-4EB9-86AC-DB23BECB11C4}">
    <sortState xmlns:xlrd2="http://schemas.microsoft.com/office/spreadsheetml/2017/richdata2" ref="A2:D150">
      <sortCondition ref="B1:B150"/>
    </sortState>
  </autoFilter>
  <conditionalFormatting sqref="C13">
    <cfRule type="expression" dxfId="4" priority="1">
      <formula>(#REF!&gt;1)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8BDB-B102-1348-A6DC-ED2E74049F9B}">
  <sheetPr codeName="Sheet2"/>
  <dimension ref="A1:J28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ColWidth="11" defaultRowHeight="15.75" x14ac:dyDescent="0.25"/>
  <cols>
    <col min="1" max="1" width="12.25" customWidth="1"/>
    <col min="2" max="2" width="16.625" customWidth="1"/>
    <col min="3" max="3" width="53.5" customWidth="1"/>
    <col min="4" max="4" width="22.625" customWidth="1"/>
    <col min="5" max="5" width="10.125" customWidth="1"/>
    <col min="6" max="6" width="10.375" customWidth="1"/>
    <col min="7" max="7" width="10.5" customWidth="1"/>
    <col min="8" max="8" width="10" customWidth="1"/>
    <col min="9" max="9" width="10.625" customWidth="1"/>
    <col min="10" max="10" width="9.75" customWidth="1"/>
  </cols>
  <sheetData>
    <row r="1" spans="1:10" ht="21" customHeight="1" thickBot="1" x14ac:dyDescent="0.3">
      <c r="A1" s="203" t="s">
        <v>539</v>
      </c>
      <c r="C1" s="118"/>
      <c r="D1" s="118"/>
    </row>
    <row r="2" spans="1:10" x14ac:dyDescent="0.25">
      <c r="A2" s="117"/>
      <c r="B2" s="175"/>
      <c r="C2" s="176"/>
      <c r="D2" s="176"/>
      <c r="E2" s="247" t="s">
        <v>8</v>
      </c>
      <c r="F2" s="248"/>
      <c r="G2" s="249" t="s">
        <v>36</v>
      </c>
      <c r="H2" s="250"/>
      <c r="I2" s="242" t="s">
        <v>357</v>
      </c>
      <c r="J2" s="243"/>
    </row>
    <row r="3" spans="1:10" ht="30.75" thickBot="1" x14ac:dyDescent="0.3">
      <c r="A3" s="177" t="s">
        <v>473</v>
      </c>
      <c r="B3" s="178" t="s">
        <v>4</v>
      </c>
      <c r="C3" s="178" t="s">
        <v>474</v>
      </c>
      <c r="D3" s="178" t="s">
        <v>475</v>
      </c>
      <c r="E3" s="191" t="s">
        <v>530</v>
      </c>
      <c r="F3" s="192" t="s">
        <v>529</v>
      </c>
      <c r="G3" s="193" t="s">
        <v>530</v>
      </c>
      <c r="H3" s="192" t="s">
        <v>529</v>
      </c>
      <c r="I3" s="119" t="s">
        <v>530</v>
      </c>
      <c r="J3" s="179" t="s">
        <v>529</v>
      </c>
    </row>
    <row r="4" spans="1:10" ht="31.5" x14ac:dyDescent="0.25">
      <c r="A4" s="244" t="s">
        <v>476</v>
      </c>
      <c r="B4" s="120" t="s">
        <v>477</v>
      </c>
      <c r="C4" s="121" t="s">
        <v>478</v>
      </c>
      <c r="D4" s="121" t="s">
        <v>479</v>
      </c>
      <c r="E4" s="149">
        <v>0.85</v>
      </c>
      <c r="F4" s="160">
        <v>15</v>
      </c>
      <c r="G4" s="190">
        <v>0.85</v>
      </c>
      <c r="H4" s="162">
        <v>15</v>
      </c>
      <c r="I4" s="163" t="s">
        <v>18</v>
      </c>
      <c r="J4" s="188" t="s">
        <v>18</v>
      </c>
    </row>
    <row r="5" spans="1:10" ht="47.25" x14ac:dyDescent="0.25">
      <c r="A5" s="245"/>
      <c r="B5" s="122" t="s">
        <v>480</v>
      </c>
      <c r="C5" s="180" t="s">
        <v>481</v>
      </c>
      <c r="D5" s="180" t="s">
        <v>482</v>
      </c>
      <c r="E5" s="123" t="s">
        <v>483</v>
      </c>
      <c r="F5" s="124" t="s">
        <v>483</v>
      </c>
      <c r="G5" s="125" t="s">
        <v>483</v>
      </c>
      <c r="H5" s="126" t="s">
        <v>483</v>
      </c>
      <c r="I5" s="127">
        <v>0.8</v>
      </c>
      <c r="J5" s="181">
        <v>5</v>
      </c>
    </row>
    <row r="6" spans="1:10" ht="47.25" x14ac:dyDescent="0.25">
      <c r="A6" s="245"/>
      <c r="B6" s="122" t="s">
        <v>484</v>
      </c>
      <c r="C6" s="180" t="s">
        <v>485</v>
      </c>
      <c r="D6" s="180" t="s">
        <v>482</v>
      </c>
      <c r="E6" s="123" t="s">
        <v>483</v>
      </c>
      <c r="F6" s="124" t="s">
        <v>483</v>
      </c>
      <c r="G6" s="128" t="s">
        <v>483</v>
      </c>
      <c r="H6" s="129" t="s">
        <v>483</v>
      </c>
      <c r="I6" s="130">
        <v>0.7</v>
      </c>
      <c r="J6" s="182">
        <v>5</v>
      </c>
    </row>
    <row r="7" spans="1:10" ht="16.5" thickBot="1" x14ac:dyDescent="0.3">
      <c r="A7" s="246"/>
      <c r="B7" s="131"/>
      <c r="C7" s="132"/>
      <c r="D7" s="132"/>
      <c r="E7" s="133"/>
      <c r="F7" s="134">
        <v>15</v>
      </c>
      <c r="G7" s="135"/>
      <c r="H7" s="134">
        <v>15</v>
      </c>
      <c r="I7" s="135"/>
      <c r="J7" s="183">
        <v>10</v>
      </c>
    </row>
    <row r="8" spans="1:10" ht="31.5" x14ac:dyDescent="0.25">
      <c r="A8" s="245" t="s">
        <v>486</v>
      </c>
      <c r="B8" s="184" t="s">
        <v>487</v>
      </c>
      <c r="C8" s="180" t="s">
        <v>488</v>
      </c>
      <c r="D8" s="180" t="s">
        <v>489</v>
      </c>
      <c r="E8" s="136" t="s">
        <v>490</v>
      </c>
      <c r="F8" s="137">
        <v>5</v>
      </c>
      <c r="G8" s="138" t="s">
        <v>483</v>
      </c>
      <c r="H8" s="139" t="s">
        <v>483</v>
      </c>
      <c r="I8" s="140" t="s">
        <v>483</v>
      </c>
      <c r="J8" s="185" t="s">
        <v>483</v>
      </c>
    </row>
    <row r="9" spans="1:10" ht="31.5" x14ac:dyDescent="0.25">
      <c r="A9" s="245"/>
      <c r="B9" s="184" t="s">
        <v>491</v>
      </c>
      <c r="C9" s="180" t="s">
        <v>492</v>
      </c>
      <c r="D9" s="180" t="s">
        <v>489</v>
      </c>
      <c r="E9" s="136" t="s">
        <v>490</v>
      </c>
      <c r="F9" s="141">
        <v>5</v>
      </c>
      <c r="G9" s="125" t="s">
        <v>490</v>
      </c>
      <c r="H9" s="129">
        <v>5</v>
      </c>
      <c r="I9" s="142" t="s">
        <v>490</v>
      </c>
      <c r="J9" s="182">
        <v>5</v>
      </c>
    </row>
    <row r="10" spans="1:10" ht="16.5" thickBot="1" x14ac:dyDescent="0.3">
      <c r="A10" s="246"/>
      <c r="B10" s="132"/>
      <c r="C10" s="143"/>
      <c r="D10" s="143"/>
      <c r="E10" s="133"/>
      <c r="F10" s="134">
        <v>10</v>
      </c>
      <c r="G10" s="135"/>
      <c r="H10" s="134">
        <v>5</v>
      </c>
      <c r="I10" s="135"/>
      <c r="J10" s="183">
        <v>5</v>
      </c>
    </row>
    <row r="11" spans="1:10" ht="31.5" x14ac:dyDescent="0.25">
      <c r="A11" s="244" t="s">
        <v>493</v>
      </c>
      <c r="B11" s="180" t="s">
        <v>494</v>
      </c>
      <c r="C11" s="180" t="s">
        <v>495</v>
      </c>
      <c r="D11" s="180" t="s">
        <v>496</v>
      </c>
      <c r="E11" s="136" t="s">
        <v>497</v>
      </c>
      <c r="F11" s="137">
        <v>7</v>
      </c>
      <c r="G11" s="138" t="s">
        <v>498</v>
      </c>
      <c r="H11" s="139">
        <v>7</v>
      </c>
      <c r="I11" s="140" t="s">
        <v>498</v>
      </c>
      <c r="J11" s="185">
        <v>5</v>
      </c>
    </row>
    <row r="12" spans="1:10" ht="16.5" thickBot="1" x14ac:dyDescent="0.3">
      <c r="A12" s="246"/>
      <c r="B12" s="144"/>
      <c r="C12" s="145"/>
      <c r="D12" s="145"/>
      <c r="E12" s="146"/>
      <c r="F12" s="147">
        <v>7</v>
      </c>
      <c r="G12" s="148"/>
      <c r="H12" s="147">
        <v>7</v>
      </c>
      <c r="I12" s="148"/>
      <c r="J12" s="186">
        <v>5</v>
      </c>
    </row>
    <row r="13" spans="1:10" ht="31.5" x14ac:dyDescent="0.25">
      <c r="A13" s="245" t="s">
        <v>499</v>
      </c>
      <c r="B13" s="180" t="s">
        <v>500</v>
      </c>
      <c r="C13" s="180" t="s">
        <v>501</v>
      </c>
      <c r="D13" s="180" t="s">
        <v>502</v>
      </c>
      <c r="E13" s="149">
        <v>0.4</v>
      </c>
      <c r="F13" s="137">
        <v>6</v>
      </c>
      <c r="G13" s="150">
        <v>0.4</v>
      </c>
      <c r="H13" s="139">
        <v>6</v>
      </c>
      <c r="I13" s="151">
        <v>0.75</v>
      </c>
      <c r="J13" s="185">
        <v>12</v>
      </c>
    </row>
    <row r="14" spans="1:10" ht="31.5" x14ac:dyDescent="0.25">
      <c r="A14" s="245"/>
      <c r="B14" s="180" t="s">
        <v>503</v>
      </c>
      <c r="C14" s="180" t="s">
        <v>504</v>
      </c>
      <c r="D14" s="180" t="s">
        <v>502</v>
      </c>
      <c r="E14" s="152">
        <v>0.75</v>
      </c>
      <c r="F14" s="141">
        <v>12</v>
      </c>
      <c r="G14" s="153">
        <v>0.75</v>
      </c>
      <c r="H14" s="129">
        <v>12</v>
      </c>
      <c r="I14" s="130">
        <v>0.4</v>
      </c>
      <c r="J14" s="182">
        <v>6</v>
      </c>
    </row>
    <row r="15" spans="1:10" ht="31.5" x14ac:dyDescent="0.25">
      <c r="A15" s="245"/>
      <c r="B15" s="180" t="s">
        <v>505</v>
      </c>
      <c r="C15" s="180" t="s">
        <v>506</v>
      </c>
      <c r="D15" s="180" t="s">
        <v>507</v>
      </c>
      <c r="E15" s="152">
        <v>0.75</v>
      </c>
      <c r="F15" s="141">
        <v>10</v>
      </c>
      <c r="G15" s="153">
        <v>0.75</v>
      </c>
      <c r="H15" s="129">
        <v>10</v>
      </c>
      <c r="I15" s="130">
        <v>0.75</v>
      </c>
      <c r="J15" s="182">
        <v>10</v>
      </c>
    </row>
    <row r="16" spans="1:10" ht="31.5" x14ac:dyDescent="0.25">
      <c r="A16" s="245"/>
      <c r="B16" s="180" t="s">
        <v>508</v>
      </c>
      <c r="C16" s="180" t="s">
        <v>509</v>
      </c>
      <c r="D16" s="180" t="s">
        <v>510</v>
      </c>
      <c r="E16" s="152">
        <v>1</v>
      </c>
      <c r="F16" s="141">
        <v>6</v>
      </c>
      <c r="G16" s="153">
        <v>1</v>
      </c>
      <c r="H16" s="129">
        <v>6</v>
      </c>
      <c r="I16" s="130">
        <v>1</v>
      </c>
      <c r="J16" s="182">
        <v>10</v>
      </c>
    </row>
    <row r="17" spans="1:10" ht="16.5" thickBot="1" x14ac:dyDescent="0.3">
      <c r="A17" s="246"/>
      <c r="B17" s="154"/>
      <c r="C17" s="154"/>
      <c r="D17" s="154"/>
      <c r="E17" s="155"/>
      <c r="F17" s="156">
        <v>34</v>
      </c>
      <c r="G17" s="157"/>
      <c r="H17" s="156">
        <v>34</v>
      </c>
      <c r="I17" s="157"/>
      <c r="J17" s="187">
        <v>38</v>
      </c>
    </row>
    <row r="18" spans="1:10" ht="47.25" x14ac:dyDescent="0.25">
      <c r="A18" s="245" t="s">
        <v>511</v>
      </c>
      <c r="B18" s="180" t="s">
        <v>512</v>
      </c>
      <c r="C18" s="180" t="s">
        <v>513</v>
      </c>
      <c r="D18" s="180" t="s">
        <v>514</v>
      </c>
      <c r="E18" s="149">
        <v>1</v>
      </c>
      <c r="F18" s="137">
        <v>4</v>
      </c>
      <c r="G18" s="150">
        <v>0.75</v>
      </c>
      <c r="H18" s="139">
        <v>14</v>
      </c>
      <c r="I18" s="140" t="s">
        <v>483</v>
      </c>
      <c r="J18" s="185" t="s">
        <v>483</v>
      </c>
    </row>
    <row r="19" spans="1:10" ht="78.75" x14ac:dyDescent="0.25">
      <c r="A19" s="245"/>
      <c r="B19" s="180" t="s">
        <v>515</v>
      </c>
      <c r="C19" s="180" t="s">
        <v>516</v>
      </c>
      <c r="D19" s="180" t="s">
        <v>517</v>
      </c>
      <c r="E19" s="152">
        <v>0.9</v>
      </c>
      <c r="F19" s="141">
        <v>10</v>
      </c>
      <c r="G19" s="128" t="s">
        <v>483</v>
      </c>
      <c r="H19" s="129" t="s">
        <v>483</v>
      </c>
      <c r="I19" s="130">
        <v>0.9</v>
      </c>
      <c r="J19" s="182">
        <v>10</v>
      </c>
    </row>
    <row r="20" spans="1:10" ht="63" x14ac:dyDescent="0.25">
      <c r="A20" s="245"/>
      <c r="B20" s="180" t="s">
        <v>518</v>
      </c>
      <c r="C20" s="180" t="s">
        <v>519</v>
      </c>
      <c r="D20" s="180"/>
      <c r="E20" s="158" t="s">
        <v>483</v>
      </c>
      <c r="F20" s="141" t="s">
        <v>483</v>
      </c>
      <c r="G20" s="128" t="s">
        <v>483</v>
      </c>
      <c r="H20" s="129" t="s">
        <v>483</v>
      </c>
      <c r="I20" s="127" t="s">
        <v>544</v>
      </c>
      <c r="J20" s="182">
        <v>5</v>
      </c>
    </row>
    <row r="21" spans="1:10" ht="16.5" thickBot="1" x14ac:dyDescent="0.3">
      <c r="A21" s="246"/>
      <c r="B21" s="159"/>
      <c r="C21" s="159"/>
      <c r="D21" s="159"/>
      <c r="E21" s="155"/>
      <c r="F21" s="156">
        <v>14</v>
      </c>
      <c r="G21" s="157"/>
      <c r="H21" s="156">
        <v>14</v>
      </c>
      <c r="I21" s="157"/>
      <c r="J21" s="187">
        <v>15</v>
      </c>
    </row>
    <row r="22" spans="1:10" ht="31.5" x14ac:dyDescent="0.25">
      <c r="A22" s="245" t="s">
        <v>520</v>
      </c>
      <c r="B22" s="180" t="s">
        <v>520</v>
      </c>
      <c r="C22" s="180" t="s">
        <v>521</v>
      </c>
      <c r="D22" s="180" t="s">
        <v>522</v>
      </c>
      <c r="E22" s="136" t="s">
        <v>523</v>
      </c>
      <c r="F22" s="160">
        <v>1</v>
      </c>
      <c r="G22" s="161" t="s">
        <v>523</v>
      </c>
      <c r="H22" s="162">
        <v>1</v>
      </c>
      <c r="I22" s="163" t="s">
        <v>523</v>
      </c>
      <c r="J22" s="188">
        <v>1</v>
      </c>
    </row>
    <row r="23" spans="1:10" ht="31.5" x14ac:dyDescent="0.25">
      <c r="A23" s="245"/>
      <c r="B23" s="180" t="s">
        <v>520</v>
      </c>
      <c r="C23" s="180" t="s">
        <v>521</v>
      </c>
      <c r="D23" s="180" t="s">
        <v>524</v>
      </c>
      <c r="E23" s="158" t="s">
        <v>523</v>
      </c>
      <c r="F23" s="124">
        <v>1</v>
      </c>
      <c r="G23" s="125" t="s">
        <v>523</v>
      </c>
      <c r="H23" s="126">
        <v>1</v>
      </c>
      <c r="I23" s="142" t="s">
        <v>523</v>
      </c>
      <c r="J23" s="181">
        <v>1</v>
      </c>
    </row>
    <row r="24" spans="1:10" ht="31.5" x14ac:dyDescent="0.25">
      <c r="A24" s="245"/>
      <c r="B24" s="180" t="s">
        <v>520</v>
      </c>
      <c r="C24" s="180" t="s">
        <v>521</v>
      </c>
      <c r="D24" s="180" t="s">
        <v>525</v>
      </c>
      <c r="E24" s="158" t="s">
        <v>523</v>
      </c>
      <c r="F24" s="124">
        <v>1</v>
      </c>
      <c r="G24" s="125" t="s">
        <v>523</v>
      </c>
      <c r="H24" s="126">
        <v>1</v>
      </c>
      <c r="I24" s="142" t="s">
        <v>523</v>
      </c>
      <c r="J24" s="181">
        <v>1</v>
      </c>
    </row>
    <row r="25" spans="1:10" ht="31.5" x14ac:dyDescent="0.25">
      <c r="A25" s="245"/>
      <c r="B25" s="180" t="s">
        <v>520</v>
      </c>
      <c r="C25" s="180" t="s">
        <v>521</v>
      </c>
      <c r="D25" s="180" t="s">
        <v>526</v>
      </c>
      <c r="E25" s="158" t="s">
        <v>523</v>
      </c>
      <c r="F25" s="124">
        <v>1</v>
      </c>
      <c r="G25" s="125" t="s">
        <v>523</v>
      </c>
      <c r="H25" s="126">
        <v>1</v>
      </c>
      <c r="I25" s="142" t="s">
        <v>523</v>
      </c>
      <c r="J25" s="181">
        <v>1</v>
      </c>
    </row>
    <row r="26" spans="1:10" ht="31.5" x14ac:dyDescent="0.25">
      <c r="A26" s="245"/>
      <c r="B26" s="180" t="s">
        <v>527</v>
      </c>
      <c r="C26" s="180" t="s">
        <v>528</v>
      </c>
      <c r="D26" s="180"/>
      <c r="E26" s="158">
        <v>12</v>
      </c>
      <c r="F26" s="124">
        <v>0</v>
      </c>
      <c r="G26" s="125">
        <v>12</v>
      </c>
      <c r="H26" s="126">
        <v>0</v>
      </c>
      <c r="I26" s="142">
        <v>12</v>
      </c>
      <c r="J26" s="181">
        <v>0</v>
      </c>
    </row>
    <row r="27" spans="1:10" ht="16.5" thickBot="1" x14ac:dyDescent="0.3">
      <c r="A27" s="246"/>
      <c r="B27" s="164"/>
      <c r="C27" s="154"/>
      <c r="D27" s="154"/>
      <c r="E27" s="165"/>
      <c r="F27" s="166">
        <v>4</v>
      </c>
      <c r="G27" s="167"/>
      <c r="H27" s="166">
        <v>4</v>
      </c>
      <c r="I27" s="167"/>
      <c r="J27" s="189">
        <v>4</v>
      </c>
    </row>
    <row r="28" spans="1:10" ht="16.5" thickBot="1" x14ac:dyDescent="0.3">
      <c r="A28" s="168"/>
      <c r="B28" s="169"/>
      <c r="C28" s="170"/>
      <c r="D28" s="174" t="s">
        <v>531</v>
      </c>
      <c r="E28" s="171"/>
      <c r="F28" s="172">
        <f>SUM(F7,F10,F12,F17,F21,F27)</f>
        <v>84</v>
      </c>
      <c r="G28" s="172"/>
      <c r="H28" s="172">
        <f t="shared" ref="H28:J28" si="0">SUM(H7,H10,H12,H17,H21,H27)</f>
        <v>79</v>
      </c>
      <c r="I28" s="172"/>
      <c r="J28" s="173">
        <f t="shared" si="0"/>
        <v>77</v>
      </c>
    </row>
  </sheetData>
  <sheetProtection algorithmName="SHA-512" hashValue="kUU0dyjljBx6VFGdpuiPdwOlJUZeCci2XC5hFfkEfAnaIPS/V0px5evNpje3zhXI1fknqgQGRpGOR6WmGm+MxQ==" saltValue="JK+R/kapRCs8QeKtglQdaQ==" spinCount="100000" sheet="1" objects="1" scenarios="1"/>
  <mergeCells count="9">
    <mergeCell ref="A18:A21"/>
    <mergeCell ref="A22:A27"/>
    <mergeCell ref="E2:F2"/>
    <mergeCell ref="G2:H2"/>
    <mergeCell ref="I2:J2"/>
    <mergeCell ref="A4:A7"/>
    <mergeCell ref="A8:A10"/>
    <mergeCell ref="A11:A12"/>
    <mergeCell ref="A13:A17"/>
  </mergeCells>
  <pageMargins left="0.7" right="0.7" top="0.75" bottom="0.75" header="0.3" footer="0.3"/>
  <pageSetup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3C3B-207B-4338-9441-4FA65F3C5BD3}">
  <sheetPr codeName="Sheet3"/>
  <dimension ref="A1:E150"/>
  <sheetViews>
    <sheetView topLeftCell="A97" workbookViewId="0">
      <selection activeCell="A101" sqref="A101"/>
    </sheetView>
  </sheetViews>
  <sheetFormatPr defaultRowHeight="15.75" x14ac:dyDescent="0.25"/>
  <cols>
    <col min="1" max="1" width="30.375" customWidth="1"/>
    <col min="2" max="2" width="29.125" customWidth="1"/>
    <col min="3" max="3" width="7.625" customWidth="1"/>
    <col min="4" max="4" width="11.5" customWidth="1"/>
    <col min="5" max="5" width="26.25" customWidth="1"/>
  </cols>
  <sheetData>
    <row r="1" spans="1:5" x14ac:dyDescent="0.25">
      <c r="A1" t="s">
        <v>532</v>
      </c>
      <c r="B1" t="s">
        <v>533</v>
      </c>
      <c r="C1" t="s">
        <v>534</v>
      </c>
      <c r="D1" t="s">
        <v>535</v>
      </c>
      <c r="E1" t="s">
        <v>536</v>
      </c>
    </row>
    <row r="2" spans="1:5" ht="26.25" x14ac:dyDescent="0.25">
      <c r="A2" s="2" t="s">
        <v>6</v>
      </c>
      <c r="B2" s="2" t="s">
        <v>5</v>
      </c>
      <c r="C2" s="3" t="s">
        <v>7</v>
      </c>
      <c r="D2" s="4" t="s">
        <v>8</v>
      </c>
      <c r="E2" s="200">
        <v>0.85648148148148151</v>
      </c>
    </row>
    <row r="3" spans="1:5" ht="26.25" x14ac:dyDescent="0.25">
      <c r="A3" s="2" t="s">
        <v>25</v>
      </c>
      <c r="B3" s="2" t="s">
        <v>24</v>
      </c>
      <c r="C3" s="3" t="s">
        <v>26</v>
      </c>
      <c r="D3" s="4" t="s">
        <v>8</v>
      </c>
      <c r="E3" s="200">
        <v>0.83333333333333337</v>
      </c>
    </row>
    <row r="4" spans="1:5" ht="51.75" x14ac:dyDescent="0.25">
      <c r="A4" s="2" t="s">
        <v>28</v>
      </c>
      <c r="B4" s="2" t="s">
        <v>27</v>
      </c>
      <c r="C4" s="3" t="s">
        <v>29</v>
      </c>
      <c r="D4" s="4" t="s">
        <v>8</v>
      </c>
      <c r="E4" s="200">
        <v>0.69444444444444442</v>
      </c>
    </row>
    <row r="5" spans="1:5" ht="39" x14ac:dyDescent="0.25">
      <c r="A5" s="2" t="s">
        <v>31</v>
      </c>
      <c r="B5" s="2" t="s">
        <v>30</v>
      </c>
      <c r="C5" s="3" t="s">
        <v>32</v>
      </c>
      <c r="D5" s="4" t="s">
        <v>8</v>
      </c>
      <c r="E5" s="200">
        <v>0.89814814814814814</v>
      </c>
    </row>
    <row r="6" spans="1:5" ht="26.25" x14ac:dyDescent="0.25">
      <c r="A6" s="2" t="s">
        <v>34</v>
      </c>
      <c r="B6" s="2" t="s">
        <v>33</v>
      </c>
      <c r="C6" s="3" t="s">
        <v>35</v>
      </c>
      <c r="D6" s="4" t="s">
        <v>36</v>
      </c>
      <c r="E6" s="200">
        <v>0.73786407766990292</v>
      </c>
    </row>
    <row r="7" spans="1:5" ht="64.5" x14ac:dyDescent="0.25">
      <c r="A7" s="2" t="s">
        <v>537</v>
      </c>
      <c r="B7" s="2" t="s">
        <v>393</v>
      </c>
      <c r="C7" s="3" t="s">
        <v>37</v>
      </c>
      <c r="D7" s="4" t="s">
        <v>8</v>
      </c>
      <c r="E7" s="200">
        <v>0.82407407407407407</v>
      </c>
    </row>
    <row r="8" spans="1:5" x14ac:dyDescent="0.25">
      <c r="A8" s="2" t="s">
        <v>38</v>
      </c>
      <c r="B8" s="2" t="s">
        <v>38</v>
      </c>
      <c r="C8" s="3" t="s">
        <v>39</v>
      </c>
      <c r="D8" s="4" t="s">
        <v>36</v>
      </c>
      <c r="E8" s="200">
        <v>0.63592233009708743</v>
      </c>
    </row>
    <row r="9" spans="1:5" ht="51.75" x14ac:dyDescent="0.25">
      <c r="A9" s="2" t="s">
        <v>40</v>
      </c>
      <c r="B9" s="2" t="s">
        <v>394</v>
      </c>
      <c r="C9" s="3" t="s">
        <v>41</v>
      </c>
      <c r="D9" s="4" t="s">
        <v>8</v>
      </c>
      <c r="E9" s="200">
        <v>0.87037037037037035</v>
      </c>
    </row>
    <row r="10" spans="1:5" ht="39" x14ac:dyDescent="0.25">
      <c r="A10" s="2" t="s">
        <v>43</v>
      </c>
      <c r="B10" s="2" t="s">
        <v>42</v>
      </c>
      <c r="C10" s="3" t="s">
        <v>44</v>
      </c>
      <c r="D10" s="4" t="s">
        <v>8</v>
      </c>
      <c r="E10" s="200">
        <v>0.87037037037037035</v>
      </c>
    </row>
    <row r="11" spans="1:5" x14ac:dyDescent="0.25">
      <c r="A11" s="2" t="s">
        <v>46</v>
      </c>
      <c r="B11" s="2" t="s">
        <v>45</v>
      </c>
      <c r="C11" s="3" t="s">
        <v>47</v>
      </c>
      <c r="D11" s="4" t="s">
        <v>8</v>
      </c>
      <c r="E11" s="200">
        <v>0.78240740740740744</v>
      </c>
    </row>
    <row r="12" spans="1:5" x14ac:dyDescent="0.25">
      <c r="A12" s="2" t="s">
        <v>48</v>
      </c>
      <c r="B12" s="2" t="s">
        <v>42</v>
      </c>
      <c r="C12" s="3" t="s">
        <v>49</v>
      </c>
      <c r="D12" s="4" t="s">
        <v>8</v>
      </c>
      <c r="E12" s="200">
        <v>0.875</v>
      </c>
    </row>
    <row r="13" spans="1:5" ht="26.25" x14ac:dyDescent="0.25">
      <c r="A13" s="2" t="s">
        <v>51</v>
      </c>
      <c r="B13" s="2" t="s">
        <v>50</v>
      </c>
      <c r="C13" s="3" t="s">
        <v>52</v>
      </c>
      <c r="D13" s="4" t="s">
        <v>36</v>
      </c>
      <c r="E13" s="200">
        <v>0.3446601941747573</v>
      </c>
    </row>
    <row r="14" spans="1:5" ht="26.25" x14ac:dyDescent="0.25">
      <c r="A14" s="2" t="s">
        <v>53</v>
      </c>
      <c r="B14" s="2" t="s">
        <v>5</v>
      </c>
      <c r="C14" s="3" t="s">
        <v>54</v>
      </c>
      <c r="D14" s="4" t="s">
        <v>36</v>
      </c>
      <c r="E14" s="200">
        <v>0.78155339805825241</v>
      </c>
    </row>
    <row r="15" spans="1:5" ht="51.75" x14ac:dyDescent="0.25">
      <c r="A15" s="2" t="s">
        <v>55</v>
      </c>
      <c r="B15" s="2" t="s">
        <v>395</v>
      </c>
      <c r="C15" s="3" t="s">
        <v>56</v>
      </c>
      <c r="D15" s="4" t="s">
        <v>8</v>
      </c>
      <c r="E15" s="200">
        <v>0.84259259259259256</v>
      </c>
    </row>
    <row r="16" spans="1:5" x14ac:dyDescent="0.25">
      <c r="A16" s="2" t="s">
        <v>58</v>
      </c>
      <c r="B16" s="2" t="s">
        <v>57</v>
      </c>
      <c r="C16" s="3" t="s">
        <v>59</v>
      </c>
      <c r="D16" s="4" t="s">
        <v>8</v>
      </c>
      <c r="E16" s="200">
        <v>0.7407407407407407</v>
      </c>
    </row>
    <row r="17" spans="1:5" ht="26.25" x14ac:dyDescent="0.25">
      <c r="A17" s="2" t="s">
        <v>61</v>
      </c>
      <c r="B17" s="2" t="s">
        <v>60</v>
      </c>
      <c r="C17" s="3" t="s">
        <v>62</v>
      </c>
      <c r="D17" s="4" t="s">
        <v>8</v>
      </c>
      <c r="E17" s="200">
        <v>0.88888888888888884</v>
      </c>
    </row>
    <row r="18" spans="1:5" ht="26.25" x14ac:dyDescent="0.25">
      <c r="A18" s="2" t="s">
        <v>63</v>
      </c>
      <c r="B18" s="2" t="s">
        <v>396</v>
      </c>
      <c r="C18" s="3" t="s">
        <v>64</v>
      </c>
      <c r="D18" s="4" t="s">
        <v>8</v>
      </c>
      <c r="E18" s="200">
        <v>0.83333333333333337</v>
      </c>
    </row>
    <row r="19" spans="1:5" ht="26.25" x14ac:dyDescent="0.25">
      <c r="A19" s="2" t="s">
        <v>66</v>
      </c>
      <c r="B19" s="2" t="s">
        <v>65</v>
      </c>
      <c r="C19" s="3" t="s">
        <v>67</v>
      </c>
      <c r="D19" s="4" t="s">
        <v>36</v>
      </c>
      <c r="E19" s="200">
        <v>0.81067961165048541</v>
      </c>
    </row>
    <row r="20" spans="1:5" x14ac:dyDescent="0.25">
      <c r="A20" s="2" t="s">
        <v>69</v>
      </c>
      <c r="B20" s="2" t="s">
        <v>68</v>
      </c>
      <c r="C20" s="3" t="s">
        <v>70</v>
      </c>
      <c r="D20" s="4" t="s">
        <v>8</v>
      </c>
      <c r="E20" s="200">
        <v>0.95370370370370372</v>
      </c>
    </row>
    <row r="21" spans="1:5" ht="26.25" x14ac:dyDescent="0.25">
      <c r="A21" s="2" t="s">
        <v>72</v>
      </c>
      <c r="B21" s="2" t="s">
        <v>71</v>
      </c>
      <c r="C21" s="3" t="s">
        <v>73</v>
      </c>
      <c r="D21" s="4" t="s">
        <v>8</v>
      </c>
      <c r="E21" s="200">
        <v>0.71759259259259256</v>
      </c>
    </row>
    <row r="22" spans="1:5" x14ac:dyDescent="0.25">
      <c r="A22" s="2" t="s">
        <v>75</v>
      </c>
      <c r="B22" s="2" t="s">
        <v>74</v>
      </c>
      <c r="C22" s="3" t="s">
        <v>76</v>
      </c>
      <c r="D22" s="4" t="s">
        <v>8</v>
      </c>
      <c r="E22" s="200">
        <v>0.82870370370370372</v>
      </c>
    </row>
    <row r="23" spans="1:5" ht="26.25" x14ac:dyDescent="0.25">
      <c r="A23" s="2" t="s">
        <v>78</v>
      </c>
      <c r="B23" s="2" t="s">
        <v>77</v>
      </c>
      <c r="C23" s="3" t="s">
        <v>79</v>
      </c>
      <c r="D23" s="4" t="s">
        <v>8</v>
      </c>
      <c r="E23" s="200">
        <v>0.68518518518518523</v>
      </c>
    </row>
    <row r="24" spans="1:5" ht="26.25" x14ac:dyDescent="0.25">
      <c r="A24" s="2" t="s">
        <v>81</v>
      </c>
      <c r="B24" s="2" t="s">
        <v>80</v>
      </c>
      <c r="C24" s="3" t="s">
        <v>82</v>
      </c>
      <c r="D24" s="4" t="s">
        <v>8</v>
      </c>
      <c r="E24" s="200">
        <v>0.83796296296296291</v>
      </c>
    </row>
    <row r="25" spans="1:5" ht="39" x14ac:dyDescent="0.25">
      <c r="A25" s="2" t="s">
        <v>83</v>
      </c>
      <c r="B25" s="2" t="s">
        <v>30</v>
      </c>
      <c r="C25" s="3" t="s">
        <v>84</v>
      </c>
      <c r="D25" s="4" t="s">
        <v>8</v>
      </c>
      <c r="E25" s="200">
        <v>0.84722222222222221</v>
      </c>
    </row>
    <row r="26" spans="1:5" x14ac:dyDescent="0.25">
      <c r="A26" s="2" t="s">
        <v>85</v>
      </c>
      <c r="B26" s="2" t="s">
        <v>68</v>
      </c>
      <c r="C26" s="3" t="s">
        <v>86</v>
      </c>
      <c r="D26" s="4" t="s">
        <v>8</v>
      </c>
      <c r="E26" s="200">
        <v>0.92129629629629628</v>
      </c>
    </row>
    <row r="27" spans="1:5" ht="64.5" x14ac:dyDescent="0.25">
      <c r="A27" s="2" t="s">
        <v>88</v>
      </c>
      <c r="B27" s="2" t="s">
        <v>87</v>
      </c>
      <c r="C27" s="3" t="s">
        <v>89</v>
      </c>
      <c r="D27" s="4" t="s">
        <v>8</v>
      </c>
      <c r="E27" s="200">
        <v>0.89351851851851849</v>
      </c>
    </row>
    <row r="28" spans="1:5" ht="39" x14ac:dyDescent="0.25">
      <c r="A28" s="2" t="s">
        <v>91</v>
      </c>
      <c r="B28" s="2" t="s">
        <v>90</v>
      </c>
      <c r="C28" s="3" t="s">
        <v>92</v>
      </c>
      <c r="D28" s="4" t="s">
        <v>8</v>
      </c>
      <c r="E28" s="200">
        <v>0.54166666666666663</v>
      </c>
    </row>
    <row r="29" spans="1:5" ht="39" x14ac:dyDescent="0.25">
      <c r="A29" s="2" t="s">
        <v>93</v>
      </c>
      <c r="B29" s="2" t="s">
        <v>57</v>
      </c>
      <c r="C29" s="3" t="s">
        <v>94</v>
      </c>
      <c r="D29" s="4" t="s">
        <v>8</v>
      </c>
      <c r="E29" s="200">
        <v>0.67129629629629628</v>
      </c>
    </row>
    <row r="30" spans="1:5" ht="39" x14ac:dyDescent="0.25">
      <c r="A30" s="2" t="s">
        <v>95</v>
      </c>
      <c r="B30" s="2" t="s">
        <v>57</v>
      </c>
      <c r="C30" s="3" t="s">
        <v>96</v>
      </c>
      <c r="D30" s="4" t="s">
        <v>8</v>
      </c>
      <c r="E30" s="200">
        <v>0.74537037037037035</v>
      </c>
    </row>
    <row r="31" spans="1:5" x14ac:dyDescent="0.25">
      <c r="A31" s="2" t="s">
        <v>97</v>
      </c>
      <c r="B31" s="2" t="s">
        <v>57</v>
      </c>
      <c r="C31" s="3" t="s">
        <v>98</v>
      </c>
      <c r="D31" s="4" t="s">
        <v>8</v>
      </c>
      <c r="E31" s="200">
        <v>0.61111111111111116</v>
      </c>
    </row>
    <row r="32" spans="1:5" ht="26.25" x14ac:dyDescent="0.25">
      <c r="A32" s="2" t="s">
        <v>99</v>
      </c>
      <c r="B32" s="2" t="s">
        <v>60</v>
      </c>
      <c r="C32" s="3" t="s">
        <v>100</v>
      </c>
      <c r="D32" s="4" t="s">
        <v>8</v>
      </c>
      <c r="E32" s="200">
        <v>0.91666666666666663</v>
      </c>
    </row>
    <row r="33" spans="1:5" x14ac:dyDescent="0.25">
      <c r="A33" s="2" t="s">
        <v>102</v>
      </c>
      <c r="B33" s="2" t="s">
        <v>101</v>
      </c>
      <c r="C33" s="3" t="s">
        <v>103</v>
      </c>
      <c r="D33" s="4" t="s">
        <v>36</v>
      </c>
      <c r="E33" s="200">
        <v>0.89320388349514568</v>
      </c>
    </row>
    <row r="34" spans="1:5" x14ac:dyDescent="0.25">
      <c r="A34" s="2" t="s">
        <v>104</v>
      </c>
      <c r="B34" s="2" t="s">
        <v>101</v>
      </c>
      <c r="C34" s="3" t="s">
        <v>105</v>
      </c>
      <c r="D34" s="4" t="s">
        <v>8</v>
      </c>
      <c r="E34" s="200">
        <v>0.84259259259259256</v>
      </c>
    </row>
    <row r="35" spans="1:5" ht="51.75" x14ac:dyDescent="0.25">
      <c r="A35" s="2" t="s">
        <v>106</v>
      </c>
      <c r="B35" s="2" t="s">
        <v>397</v>
      </c>
      <c r="C35" s="3" t="s">
        <v>107</v>
      </c>
      <c r="D35" s="4" t="s">
        <v>8</v>
      </c>
      <c r="E35" s="200">
        <v>0.72685185185185186</v>
      </c>
    </row>
    <row r="36" spans="1:5" x14ac:dyDescent="0.25">
      <c r="A36" s="2" t="s">
        <v>109</v>
      </c>
      <c r="B36" s="2" t="s">
        <v>108</v>
      </c>
      <c r="C36" s="3" t="s">
        <v>110</v>
      </c>
      <c r="D36" s="4" t="s">
        <v>8</v>
      </c>
      <c r="E36" s="200">
        <v>0.84259259259259256</v>
      </c>
    </row>
    <row r="37" spans="1:5" x14ac:dyDescent="0.25">
      <c r="A37" s="2" t="s">
        <v>112</v>
      </c>
      <c r="B37" s="2" t="s">
        <v>111</v>
      </c>
      <c r="C37" s="3" t="s">
        <v>113</v>
      </c>
      <c r="D37" s="4" t="s">
        <v>8</v>
      </c>
      <c r="E37" s="200">
        <v>0.99537037037037035</v>
      </c>
    </row>
    <row r="38" spans="1:5" ht="26.25" x14ac:dyDescent="0.25">
      <c r="A38" s="2" t="s">
        <v>114</v>
      </c>
      <c r="B38" s="2" t="s">
        <v>60</v>
      </c>
      <c r="C38" s="3" t="s">
        <v>115</v>
      </c>
      <c r="D38" s="4" t="s">
        <v>8</v>
      </c>
      <c r="E38" s="200">
        <v>0.73611111111111116</v>
      </c>
    </row>
    <row r="39" spans="1:5" ht="26.25" x14ac:dyDescent="0.25">
      <c r="A39" s="2" t="s">
        <v>116</v>
      </c>
      <c r="B39" s="2" t="s">
        <v>80</v>
      </c>
      <c r="C39" s="3" t="s">
        <v>117</v>
      </c>
      <c r="D39" s="4" t="s">
        <v>8</v>
      </c>
      <c r="E39" s="200">
        <v>0.86111111111111116</v>
      </c>
    </row>
    <row r="40" spans="1:5" ht="26.25" x14ac:dyDescent="0.25">
      <c r="A40" s="2" t="s">
        <v>119</v>
      </c>
      <c r="B40" s="2" t="s">
        <v>118</v>
      </c>
      <c r="C40" s="3" t="s">
        <v>120</v>
      </c>
      <c r="D40" s="4" t="s">
        <v>8</v>
      </c>
      <c r="E40" s="200">
        <v>0.74537037037037035</v>
      </c>
    </row>
    <row r="41" spans="1:5" ht="26.25" x14ac:dyDescent="0.25">
      <c r="A41" s="2" t="s">
        <v>121</v>
      </c>
      <c r="B41" s="2" t="s">
        <v>57</v>
      </c>
      <c r="C41" s="3" t="s">
        <v>122</v>
      </c>
      <c r="D41" s="4" t="s">
        <v>8</v>
      </c>
      <c r="E41" s="200">
        <v>0.78703703703703709</v>
      </c>
    </row>
    <row r="42" spans="1:5" x14ac:dyDescent="0.25">
      <c r="A42" s="2" t="s">
        <v>124</v>
      </c>
      <c r="B42" s="2" t="s">
        <v>123</v>
      </c>
      <c r="C42" s="3" t="s">
        <v>125</v>
      </c>
      <c r="D42" s="4" t="s">
        <v>8</v>
      </c>
      <c r="E42" s="200">
        <v>0.79629629629629628</v>
      </c>
    </row>
    <row r="43" spans="1:5" x14ac:dyDescent="0.25">
      <c r="A43" s="2" t="s">
        <v>127</v>
      </c>
      <c r="B43" s="2" t="s">
        <v>126</v>
      </c>
      <c r="C43" s="3" t="s">
        <v>128</v>
      </c>
      <c r="D43" s="4" t="s">
        <v>8</v>
      </c>
      <c r="E43" s="200">
        <v>0.71759259259259256</v>
      </c>
    </row>
    <row r="44" spans="1:5" ht="51.75" x14ac:dyDescent="0.25">
      <c r="A44" s="194" t="s">
        <v>130</v>
      </c>
      <c r="B44" s="194" t="s">
        <v>129</v>
      </c>
      <c r="C44" s="195" t="s">
        <v>131</v>
      </c>
      <c r="D44" s="196" t="s">
        <v>8</v>
      </c>
      <c r="E44" s="200">
        <v>0.71759259259259256</v>
      </c>
    </row>
    <row r="45" spans="1:5" ht="26.25" x14ac:dyDescent="0.25">
      <c r="A45" s="2" t="s">
        <v>133</v>
      </c>
      <c r="B45" s="2" t="s">
        <v>132</v>
      </c>
      <c r="C45" s="3" t="s">
        <v>134</v>
      </c>
      <c r="D45" s="4" t="s">
        <v>8</v>
      </c>
      <c r="E45" s="200">
        <v>0.80092592592592593</v>
      </c>
    </row>
    <row r="46" spans="1:5" ht="26.25" x14ac:dyDescent="0.25">
      <c r="A46" s="2" t="s">
        <v>136</v>
      </c>
      <c r="B46" s="2" t="s">
        <v>135</v>
      </c>
      <c r="C46" s="3" t="s">
        <v>137</v>
      </c>
      <c r="D46" s="4" t="s">
        <v>8</v>
      </c>
      <c r="E46" s="200">
        <v>0.72222222222222221</v>
      </c>
    </row>
    <row r="47" spans="1:5" x14ac:dyDescent="0.25">
      <c r="A47" s="2" t="s">
        <v>139</v>
      </c>
      <c r="B47" s="2" t="s">
        <v>138</v>
      </c>
      <c r="C47" s="3" t="s">
        <v>140</v>
      </c>
      <c r="D47" s="4" t="s">
        <v>8</v>
      </c>
      <c r="E47" s="200">
        <v>0.85185185185185186</v>
      </c>
    </row>
    <row r="48" spans="1:5" ht="26.25" x14ac:dyDescent="0.25">
      <c r="A48" s="2" t="s">
        <v>141</v>
      </c>
      <c r="B48" s="2" t="s">
        <v>5</v>
      </c>
      <c r="C48" s="3" t="s">
        <v>142</v>
      </c>
      <c r="D48" s="4" t="s">
        <v>8</v>
      </c>
      <c r="E48" s="200">
        <v>0.94907407407407407</v>
      </c>
    </row>
    <row r="49" spans="1:5" x14ac:dyDescent="0.25">
      <c r="A49" s="2" t="s">
        <v>143</v>
      </c>
      <c r="B49" s="2" t="s">
        <v>57</v>
      </c>
      <c r="C49" s="3" t="s">
        <v>144</v>
      </c>
      <c r="D49" s="4" t="s">
        <v>8</v>
      </c>
      <c r="E49" s="200">
        <v>0.71759259259259256</v>
      </c>
    </row>
    <row r="50" spans="1:5" x14ac:dyDescent="0.25">
      <c r="A50" s="2" t="s">
        <v>146</v>
      </c>
      <c r="B50" s="2" t="s">
        <v>145</v>
      </c>
      <c r="C50" s="3" t="s">
        <v>147</v>
      </c>
      <c r="D50" s="4" t="s">
        <v>8</v>
      </c>
      <c r="E50" s="200">
        <v>0.81018518518518523</v>
      </c>
    </row>
    <row r="51" spans="1:5" x14ac:dyDescent="0.25">
      <c r="A51" s="194" t="s">
        <v>148</v>
      </c>
      <c r="B51" s="194" t="s">
        <v>57</v>
      </c>
      <c r="C51" s="195" t="s">
        <v>149</v>
      </c>
      <c r="D51" s="196" t="s">
        <v>8</v>
      </c>
      <c r="E51" s="200">
        <v>0.67592592592592593</v>
      </c>
    </row>
    <row r="52" spans="1:5" x14ac:dyDescent="0.25">
      <c r="A52" s="2" t="s">
        <v>151</v>
      </c>
      <c r="B52" s="2" t="s">
        <v>150</v>
      </c>
      <c r="C52" s="3" t="s">
        <v>152</v>
      </c>
      <c r="D52" s="4" t="s">
        <v>8</v>
      </c>
      <c r="E52" s="200">
        <v>0.80555555555555558</v>
      </c>
    </row>
    <row r="53" spans="1:5" ht="26.25" x14ac:dyDescent="0.25">
      <c r="A53" s="197" t="s">
        <v>153</v>
      </c>
      <c r="B53" s="197" t="s">
        <v>5</v>
      </c>
      <c r="C53" s="198" t="s">
        <v>154</v>
      </c>
      <c r="D53" s="199" t="s">
        <v>8</v>
      </c>
      <c r="E53" s="200">
        <v>0.89814814814814814</v>
      </c>
    </row>
    <row r="54" spans="1:5" x14ac:dyDescent="0.25">
      <c r="A54" s="2" t="s">
        <v>155</v>
      </c>
      <c r="B54" s="2" t="s">
        <v>74</v>
      </c>
      <c r="C54" s="3" t="s">
        <v>156</v>
      </c>
      <c r="D54" s="4" t="s">
        <v>8</v>
      </c>
      <c r="E54" s="200">
        <v>0.8842592592592593</v>
      </c>
    </row>
    <row r="55" spans="1:5" ht="39" x14ac:dyDescent="0.25">
      <c r="A55" s="12" t="s">
        <v>158</v>
      </c>
      <c r="B55" s="2" t="s">
        <v>398</v>
      </c>
      <c r="C55" s="3" t="s">
        <v>159</v>
      </c>
      <c r="D55" s="4" t="s">
        <v>8</v>
      </c>
      <c r="E55" s="200">
        <v>0.85185185185185186</v>
      </c>
    </row>
    <row r="56" spans="1:5" ht="51.75" x14ac:dyDescent="0.25">
      <c r="A56" s="2" t="s">
        <v>160</v>
      </c>
      <c r="B56" s="2" t="s">
        <v>399</v>
      </c>
      <c r="C56" s="3" t="s">
        <v>161</v>
      </c>
      <c r="D56" s="4" t="s">
        <v>8</v>
      </c>
      <c r="E56" s="200">
        <v>0.89814814814814814</v>
      </c>
    </row>
    <row r="57" spans="1:5" ht="51.75" x14ac:dyDescent="0.25">
      <c r="A57" s="2" t="s">
        <v>163</v>
      </c>
      <c r="B57" s="2" t="s">
        <v>162</v>
      </c>
      <c r="C57" s="3" t="s">
        <v>164</v>
      </c>
      <c r="D57" s="4" t="s">
        <v>8</v>
      </c>
      <c r="E57" s="200">
        <v>0.82407407407407407</v>
      </c>
    </row>
    <row r="58" spans="1:5" ht="64.5" x14ac:dyDescent="0.25">
      <c r="A58" s="2" t="s">
        <v>165</v>
      </c>
      <c r="B58" s="2" t="s">
        <v>57</v>
      </c>
      <c r="C58" s="3" t="s">
        <v>166</v>
      </c>
      <c r="D58" s="4" t="s">
        <v>8</v>
      </c>
      <c r="E58" s="200">
        <v>0.75462962962962965</v>
      </c>
    </row>
    <row r="59" spans="1:5" x14ac:dyDescent="0.25">
      <c r="A59" s="2" t="s">
        <v>167</v>
      </c>
      <c r="B59" s="2" t="s">
        <v>42</v>
      </c>
      <c r="C59" s="3" t="s">
        <v>168</v>
      </c>
      <c r="D59" s="4" t="s">
        <v>8</v>
      </c>
      <c r="E59" s="200">
        <v>0.8842592592592593</v>
      </c>
    </row>
    <row r="60" spans="1:5" x14ac:dyDescent="0.25">
      <c r="A60" s="2" t="s">
        <v>169</v>
      </c>
      <c r="B60" s="2" t="s">
        <v>42</v>
      </c>
      <c r="C60" s="3" t="s">
        <v>170</v>
      </c>
      <c r="D60" s="4" t="s">
        <v>8</v>
      </c>
      <c r="E60" s="200">
        <v>0.79629629629629628</v>
      </c>
    </row>
    <row r="61" spans="1:5" ht="26.25" x14ac:dyDescent="0.25">
      <c r="A61" s="2" t="s">
        <v>172</v>
      </c>
      <c r="B61" s="2" t="s">
        <v>171</v>
      </c>
      <c r="C61" s="3" t="s">
        <v>173</v>
      </c>
      <c r="D61" s="4" t="s">
        <v>8</v>
      </c>
      <c r="E61" s="200">
        <v>0.68518518518518523</v>
      </c>
    </row>
    <row r="62" spans="1:5" x14ac:dyDescent="0.25">
      <c r="A62" s="2" t="s">
        <v>174</v>
      </c>
      <c r="B62" s="2" t="s">
        <v>42</v>
      </c>
      <c r="C62" s="3" t="s">
        <v>175</v>
      </c>
      <c r="D62" s="4" t="s">
        <v>8</v>
      </c>
      <c r="E62" s="200">
        <v>0.75462962962962965</v>
      </c>
    </row>
    <row r="63" spans="1:5" x14ac:dyDescent="0.25">
      <c r="A63" s="2" t="s">
        <v>176</v>
      </c>
      <c r="B63" s="2" t="s">
        <v>126</v>
      </c>
      <c r="C63" s="3" t="s">
        <v>177</v>
      </c>
      <c r="D63" s="4" t="s">
        <v>8</v>
      </c>
      <c r="E63" s="200">
        <v>0.90277777777777779</v>
      </c>
    </row>
    <row r="64" spans="1:5" x14ac:dyDescent="0.25">
      <c r="A64" s="2" t="s">
        <v>179</v>
      </c>
      <c r="B64" s="2" t="s">
        <v>178</v>
      </c>
      <c r="C64" s="3" t="s">
        <v>180</v>
      </c>
      <c r="D64" s="4" t="s">
        <v>8</v>
      </c>
      <c r="E64" s="200">
        <v>0.72222222222222221</v>
      </c>
    </row>
    <row r="65" spans="1:5" x14ac:dyDescent="0.25">
      <c r="A65" s="2" t="s">
        <v>181</v>
      </c>
      <c r="B65" s="2" t="s">
        <v>42</v>
      </c>
      <c r="C65" s="3" t="s">
        <v>182</v>
      </c>
      <c r="D65" s="4" t="s">
        <v>8</v>
      </c>
      <c r="E65" s="200">
        <v>0.7592592592592593</v>
      </c>
    </row>
    <row r="66" spans="1:5" ht="39" x14ac:dyDescent="0.25">
      <c r="A66" s="2" t="s">
        <v>183</v>
      </c>
      <c r="B66" s="2" t="s">
        <v>126</v>
      </c>
      <c r="C66" s="3" t="s">
        <v>184</v>
      </c>
      <c r="D66" s="4" t="s">
        <v>8</v>
      </c>
      <c r="E66" s="200">
        <v>0.78703703703703709</v>
      </c>
    </row>
    <row r="67" spans="1:5" x14ac:dyDescent="0.25">
      <c r="A67" s="2" t="s">
        <v>185</v>
      </c>
      <c r="B67" s="2" t="s">
        <v>68</v>
      </c>
      <c r="C67" s="3" t="s">
        <v>186</v>
      </c>
      <c r="D67" s="4" t="s">
        <v>8</v>
      </c>
      <c r="E67" s="200">
        <v>0.875</v>
      </c>
    </row>
    <row r="68" spans="1:5" x14ac:dyDescent="0.25">
      <c r="A68" s="2" t="s">
        <v>187</v>
      </c>
      <c r="B68" s="2" t="s">
        <v>111</v>
      </c>
      <c r="C68" s="3" t="s">
        <v>188</v>
      </c>
      <c r="D68" s="4" t="s">
        <v>8</v>
      </c>
      <c r="E68" s="200">
        <v>0.98148148148148151</v>
      </c>
    </row>
    <row r="69" spans="1:5" x14ac:dyDescent="0.25">
      <c r="A69" s="2" t="s">
        <v>190</v>
      </c>
      <c r="B69" s="2" t="s">
        <v>189</v>
      </c>
      <c r="C69" s="3" t="s">
        <v>191</v>
      </c>
      <c r="D69" s="4" t="s">
        <v>8</v>
      </c>
      <c r="E69" s="200">
        <v>0.70833333333333337</v>
      </c>
    </row>
    <row r="70" spans="1:5" ht="26.25" x14ac:dyDescent="0.25">
      <c r="A70" s="2" t="s">
        <v>193</v>
      </c>
      <c r="B70" s="2" t="s">
        <v>192</v>
      </c>
      <c r="C70" s="3" t="s">
        <v>194</v>
      </c>
      <c r="D70" s="4" t="s">
        <v>8</v>
      </c>
      <c r="E70" s="200">
        <v>0.85922330097087374</v>
      </c>
    </row>
    <row r="71" spans="1:5" x14ac:dyDescent="0.25">
      <c r="A71" s="2" t="s">
        <v>195</v>
      </c>
      <c r="B71" s="2" t="s">
        <v>108</v>
      </c>
      <c r="C71" s="13" t="s">
        <v>196</v>
      </c>
      <c r="D71" s="4" t="s">
        <v>8</v>
      </c>
      <c r="E71" s="200">
        <v>0.89351851851851849</v>
      </c>
    </row>
    <row r="72" spans="1:5" x14ac:dyDescent="0.25">
      <c r="A72" s="2" t="s">
        <v>198</v>
      </c>
      <c r="B72" s="2" t="s">
        <v>197</v>
      </c>
      <c r="C72" s="3" t="s">
        <v>199</v>
      </c>
      <c r="D72" s="4" t="s">
        <v>8</v>
      </c>
      <c r="E72" s="200">
        <v>0.83333333333333337</v>
      </c>
    </row>
    <row r="73" spans="1:5" ht="26.25" x14ac:dyDescent="0.25">
      <c r="A73" s="2" t="s">
        <v>200</v>
      </c>
      <c r="B73" s="2" t="s">
        <v>60</v>
      </c>
      <c r="C73" s="3" t="s">
        <v>201</v>
      </c>
      <c r="D73" s="4" t="s">
        <v>8</v>
      </c>
      <c r="E73" s="200">
        <v>0.76388888888888884</v>
      </c>
    </row>
    <row r="74" spans="1:5" x14ac:dyDescent="0.25">
      <c r="A74" s="2" t="s">
        <v>203</v>
      </c>
      <c r="B74" s="2" t="s">
        <v>202</v>
      </c>
      <c r="C74" s="3" t="s">
        <v>204</v>
      </c>
      <c r="D74" s="4" t="s">
        <v>8</v>
      </c>
      <c r="E74" s="200">
        <v>0.86111111111111116</v>
      </c>
    </row>
    <row r="75" spans="1:5" ht="26.25" x14ac:dyDescent="0.25">
      <c r="A75" s="2" t="s">
        <v>206</v>
      </c>
      <c r="B75" s="2" t="s">
        <v>205</v>
      </c>
      <c r="C75" s="3" t="s">
        <v>207</v>
      </c>
      <c r="D75" s="4" t="s">
        <v>8</v>
      </c>
      <c r="E75" s="200">
        <v>0.87037037037037035</v>
      </c>
    </row>
    <row r="76" spans="1:5" ht="39" x14ac:dyDescent="0.25">
      <c r="A76" s="2" t="s">
        <v>209</v>
      </c>
      <c r="B76" s="2" t="s">
        <v>208</v>
      </c>
      <c r="C76" s="3" t="s">
        <v>210</v>
      </c>
      <c r="D76" s="4" t="s">
        <v>8</v>
      </c>
      <c r="E76" s="200">
        <v>0.76851851851851849</v>
      </c>
    </row>
    <row r="77" spans="1:5" ht="39" x14ac:dyDescent="0.25">
      <c r="A77" s="2" t="s">
        <v>211</v>
      </c>
      <c r="B77" s="2" t="s">
        <v>157</v>
      </c>
      <c r="C77" s="3" t="s">
        <v>212</v>
      </c>
      <c r="D77" s="4" t="s">
        <v>8</v>
      </c>
      <c r="E77" s="200">
        <v>0.81944444444444442</v>
      </c>
    </row>
    <row r="78" spans="1:5" ht="26.25" x14ac:dyDescent="0.25">
      <c r="A78" s="197" t="s">
        <v>213</v>
      </c>
      <c r="B78" s="197" t="s">
        <v>60</v>
      </c>
      <c r="C78" s="198" t="s">
        <v>214</v>
      </c>
      <c r="D78" s="199" t="s">
        <v>8</v>
      </c>
      <c r="E78" s="200">
        <v>0.76388888888888884</v>
      </c>
    </row>
    <row r="79" spans="1:5" ht="64.5" x14ac:dyDescent="0.25">
      <c r="A79" s="194" t="s">
        <v>216</v>
      </c>
      <c r="B79" s="194" t="s">
        <v>215</v>
      </c>
      <c r="C79" s="195" t="s">
        <v>217</v>
      </c>
      <c r="D79" s="196" t="s">
        <v>8</v>
      </c>
      <c r="E79" s="200">
        <v>0.73611111111111116</v>
      </c>
    </row>
    <row r="80" spans="1:5" ht="26.25" x14ac:dyDescent="0.25">
      <c r="A80" s="2" t="s">
        <v>219</v>
      </c>
      <c r="B80" s="2" t="s">
        <v>218</v>
      </c>
      <c r="C80" s="3" t="s">
        <v>220</v>
      </c>
      <c r="D80" s="4" t="s">
        <v>8</v>
      </c>
      <c r="E80" s="200">
        <v>0.81944444444444442</v>
      </c>
    </row>
    <row r="81" spans="1:5" ht="51.75" x14ac:dyDescent="0.25">
      <c r="A81" s="2" t="s">
        <v>222</v>
      </c>
      <c r="B81" s="2" t="s">
        <v>221</v>
      </c>
      <c r="C81" s="3" t="s">
        <v>223</v>
      </c>
      <c r="D81" s="4" t="s">
        <v>8</v>
      </c>
      <c r="E81" s="200">
        <v>0.80555555555555558</v>
      </c>
    </row>
    <row r="82" spans="1:5" ht="26.25" x14ac:dyDescent="0.25">
      <c r="A82" s="2" t="s">
        <v>225</v>
      </c>
      <c r="B82" s="2" t="s">
        <v>224</v>
      </c>
      <c r="C82" s="3" t="s">
        <v>226</v>
      </c>
      <c r="D82" s="4" t="s">
        <v>8</v>
      </c>
      <c r="E82" s="200">
        <v>0.80092592592592593</v>
      </c>
    </row>
    <row r="83" spans="1:5" ht="26.25" x14ac:dyDescent="0.25">
      <c r="A83" s="2" t="s">
        <v>228</v>
      </c>
      <c r="B83" s="2" t="s">
        <v>227</v>
      </c>
      <c r="C83" s="3" t="s">
        <v>229</v>
      </c>
      <c r="D83" s="4" t="s">
        <v>8</v>
      </c>
      <c r="E83" s="200">
        <v>0.92129629629629628</v>
      </c>
    </row>
    <row r="84" spans="1:5" x14ac:dyDescent="0.25">
      <c r="A84" s="2" t="s">
        <v>231</v>
      </c>
      <c r="B84" s="2" t="s">
        <v>230</v>
      </c>
      <c r="C84" s="3" t="s">
        <v>232</v>
      </c>
      <c r="D84" s="4" t="s">
        <v>36</v>
      </c>
      <c r="E84" s="200">
        <v>0.88834951456310685</v>
      </c>
    </row>
    <row r="85" spans="1:5" ht="26.25" x14ac:dyDescent="0.25">
      <c r="A85" s="2" t="s">
        <v>234</v>
      </c>
      <c r="B85" s="2" t="s">
        <v>233</v>
      </c>
      <c r="C85" s="3" t="s">
        <v>235</v>
      </c>
      <c r="D85" s="4" t="s">
        <v>36</v>
      </c>
      <c r="E85" s="200">
        <v>0.89320388349514568</v>
      </c>
    </row>
    <row r="86" spans="1:5" x14ac:dyDescent="0.25">
      <c r="A86" s="2" t="s">
        <v>237</v>
      </c>
      <c r="B86" s="2" t="s">
        <v>236</v>
      </c>
      <c r="C86" s="3" t="s">
        <v>238</v>
      </c>
      <c r="D86" s="4" t="s">
        <v>8</v>
      </c>
      <c r="E86" s="200">
        <v>0.83796296296296291</v>
      </c>
    </row>
    <row r="87" spans="1:5" ht="26.25" x14ac:dyDescent="0.25">
      <c r="A87" s="2" t="s">
        <v>239</v>
      </c>
      <c r="B87" s="2" t="s">
        <v>5</v>
      </c>
      <c r="C87" s="3" t="s">
        <v>240</v>
      </c>
      <c r="D87" s="4" t="s">
        <v>8</v>
      </c>
      <c r="E87" s="200">
        <v>0.91666666666666663</v>
      </c>
    </row>
    <row r="88" spans="1:5" x14ac:dyDescent="0.25">
      <c r="A88" s="2" t="s">
        <v>241</v>
      </c>
      <c r="B88" s="2" t="s">
        <v>208</v>
      </c>
      <c r="C88" s="3" t="s">
        <v>242</v>
      </c>
      <c r="D88" s="4" t="s">
        <v>8</v>
      </c>
      <c r="E88" s="200">
        <v>0.76851851851851849</v>
      </c>
    </row>
    <row r="89" spans="1:5" x14ac:dyDescent="0.25">
      <c r="A89" s="2" t="s">
        <v>243</v>
      </c>
      <c r="B89" s="2" t="s">
        <v>77</v>
      </c>
      <c r="C89" s="3" t="s">
        <v>244</v>
      </c>
      <c r="D89" s="4" t="s">
        <v>8</v>
      </c>
      <c r="E89" s="200">
        <v>0.67129629629629628</v>
      </c>
    </row>
    <row r="90" spans="1:5" ht="39" x14ac:dyDescent="0.25">
      <c r="A90" s="2" t="s">
        <v>245</v>
      </c>
      <c r="B90" s="2" t="s">
        <v>208</v>
      </c>
      <c r="C90" s="3" t="s">
        <v>246</v>
      </c>
      <c r="D90" s="4" t="s">
        <v>8</v>
      </c>
      <c r="E90" s="200">
        <v>0.70833333333333337</v>
      </c>
    </row>
    <row r="91" spans="1:5" ht="51.75" x14ac:dyDescent="0.25">
      <c r="A91" s="2" t="s">
        <v>248</v>
      </c>
      <c r="B91" s="2" t="s">
        <v>247</v>
      </c>
      <c r="C91" s="3" t="s">
        <v>249</v>
      </c>
      <c r="D91" s="4" t="s">
        <v>8</v>
      </c>
      <c r="E91" s="200">
        <v>0.77777777777777779</v>
      </c>
    </row>
    <row r="92" spans="1:5" ht="51.75" x14ac:dyDescent="0.25">
      <c r="A92" s="2" t="s">
        <v>251</v>
      </c>
      <c r="B92" s="2" t="s">
        <v>250</v>
      </c>
      <c r="C92" s="3" t="s">
        <v>252</v>
      </c>
      <c r="D92" s="4" t="s">
        <v>8</v>
      </c>
      <c r="E92" s="200">
        <v>0.81944444444444442</v>
      </c>
    </row>
    <row r="93" spans="1:5" ht="51.75" x14ac:dyDescent="0.25">
      <c r="A93" s="2" t="s">
        <v>254</v>
      </c>
      <c r="B93" s="2" t="s">
        <v>253</v>
      </c>
      <c r="C93" s="3" t="s">
        <v>255</v>
      </c>
      <c r="D93" s="4" t="s">
        <v>8</v>
      </c>
      <c r="E93" s="200">
        <v>0.78703703703703709</v>
      </c>
    </row>
    <row r="94" spans="1:5" ht="51.75" x14ac:dyDescent="0.25">
      <c r="A94" s="2" t="s">
        <v>257</v>
      </c>
      <c r="B94" s="2" t="s">
        <v>256</v>
      </c>
      <c r="C94" s="3" t="s">
        <v>258</v>
      </c>
      <c r="D94" s="4" t="s">
        <v>8</v>
      </c>
      <c r="E94" s="200">
        <v>0.77777777777777779</v>
      </c>
    </row>
    <row r="95" spans="1:5" ht="51.75" x14ac:dyDescent="0.25">
      <c r="A95" s="2" t="s">
        <v>260</v>
      </c>
      <c r="B95" s="2" t="s">
        <v>259</v>
      </c>
      <c r="C95" s="3" t="s">
        <v>261</v>
      </c>
      <c r="D95" s="4" t="s">
        <v>8</v>
      </c>
      <c r="E95" s="200">
        <v>0.75462962962962965</v>
      </c>
    </row>
    <row r="96" spans="1:5" ht="39" x14ac:dyDescent="0.25">
      <c r="A96" s="2" t="s">
        <v>263</v>
      </c>
      <c r="B96" s="2" t="s">
        <v>262</v>
      </c>
      <c r="C96" s="3" t="s">
        <v>264</v>
      </c>
      <c r="D96" s="4" t="s">
        <v>8</v>
      </c>
      <c r="E96" s="200">
        <v>0.62962962962962965</v>
      </c>
    </row>
    <row r="97" spans="1:5" ht="64.5" x14ac:dyDescent="0.25">
      <c r="A97" s="2" t="s">
        <v>266</v>
      </c>
      <c r="B97" s="2" t="s">
        <v>265</v>
      </c>
      <c r="C97" s="3" t="s">
        <v>267</v>
      </c>
      <c r="D97" s="4" t="s">
        <v>8</v>
      </c>
      <c r="E97" s="200">
        <v>0.90740740740740744</v>
      </c>
    </row>
    <row r="98" spans="1:5" ht="51.75" x14ac:dyDescent="0.25">
      <c r="A98" s="2" t="s">
        <v>269</v>
      </c>
      <c r="B98" s="2" t="s">
        <v>268</v>
      </c>
      <c r="C98" s="3" t="s">
        <v>270</v>
      </c>
      <c r="D98" s="4" t="s">
        <v>8</v>
      </c>
      <c r="E98" s="200">
        <v>0.83796296296296291</v>
      </c>
    </row>
    <row r="99" spans="1:5" ht="51.75" x14ac:dyDescent="0.25">
      <c r="A99" s="2" t="s">
        <v>271</v>
      </c>
      <c r="B99" s="2" t="s">
        <v>400</v>
      </c>
      <c r="C99" s="3" t="s">
        <v>272</v>
      </c>
      <c r="D99" s="4" t="s">
        <v>8</v>
      </c>
      <c r="E99" s="200">
        <v>0.97222222222222221</v>
      </c>
    </row>
    <row r="100" spans="1:5" ht="51.75" x14ac:dyDescent="0.25">
      <c r="A100" s="2" t="s">
        <v>274</v>
      </c>
      <c r="B100" s="2" t="s">
        <v>273</v>
      </c>
      <c r="C100" s="3" t="s">
        <v>275</v>
      </c>
      <c r="D100" s="4" t="s">
        <v>8</v>
      </c>
      <c r="E100" s="200">
        <v>0.88888888888888884</v>
      </c>
    </row>
    <row r="101" spans="1:5" ht="77.25" x14ac:dyDescent="0.25">
      <c r="A101" s="2" t="s">
        <v>538</v>
      </c>
      <c r="B101" s="2" t="s">
        <v>27</v>
      </c>
      <c r="C101" s="3" t="s">
        <v>276</v>
      </c>
      <c r="D101" s="4" t="s">
        <v>8</v>
      </c>
      <c r="E101" s="200">
        <v>0.69907407407407407</v>
      </c>
    </row>
    <row r="102" spans="1:5" ht="51.75" x14ac:dyDescent="0.25">
      <c r="A102" s="2" t="s">
        <v>278</v>
      </c>
      <c r="B102" s="2" t="s">
        <v>277</v>
      </c>
      <c r="C102" s="3" t="s">
        <v>279</v>
      </c>
      <c r="D102" s="4" t="s">
        <v>8</v>
      </c>
      <c r="E102" s="200">
        <v>0.89814814814814814</v>
      </c>
    </row>
    <row r="103" spans="1:5" ht="51.75" x14ac:dyDescent="0.25">
      <c r="A103" s="2" t="s">
        <v>281</v>
      </c>
      <c r="B103" s="2" t="s">
        <v>280</v>
      </c>
      <c r="C103" s="3" t="s">
        <v>282</v>
      </c>
      <c r="D103" s="4" t="s">
        <v>8</v>
      </c>
      <c r="E103" s="200">
        <v>0.79629629629629628</v>
      </c>
    </row>
    <row r="104" spans="1:5" ht="26.25" x14ac:dyDescent="0.25">
      <c r="A104" s="2" t="s">
        <v>283</v>
      </c>
      <c r="B104" s="2" t="s">
        <v>60</v>
      </c>
      <c r="C104" s="3" t="s">
        <v>284</v>
      </c>
      <c r="D104" s="4" t="s">
        <v>8</v>
      </c>
      <c r="E104" s="200">
        <v>0.90740740740740744</v>
      </c>
    </row>
    <row r="105" spans="1:5" x14ac:dyDescent="0.25">
      <c r="A105" s="2" t="s">
        <v>285</v>
      </c>
      <c r="B105" s="2" t="s">
        <v>189</v>
      </c>
      <c r="C105" s="3" t="s">
        <v>286</v>
      </c>
      <c r="D105" s="4" t="s">
        <v>8</v>
      </c>
      <c r="E105" s="200">
        <v>0.76388888888888884</v>
      </c>
    </row>
    <row r="106" spans="1:5" x14ac:dyDescent="0.25">
      <c r="A106" s="2" t="s">
        <v>274</v>
      </c>
      <c r="B106" s="2" t="s">
        <v>145</v>
      </c>
      <c r="C106" s="3" t="s">
        <v>287</v>
      </c>
      <c r="D106" s="4" t="s">
        <v>8</v>
      </c>
      <c r="E106" s="200">
        <v>0.94907407407407407</v>
      </c>
    </row>
    <row r="107" spans="1:5" ht="26.25" x14ac:dyDescent="0.25">
      <c r="A107" s="2" t="s">
        <v>288</v>
      </c>
      <c r="B107" s="2" t="s">
        <v>118</v>
      </c>
      <c r="C107" s="3" t="s">
        <v>289</v>
      </c>
      <c r="D107" s="4" t="s">
        <v>8</v>
      </c>
      <c r="E107" s="200">
        <v>0.76388888888888884</v>
      </c>
    </row>
    <row r="108" spans="1:5" ht="39" x14ac:dyDescent="0.25">
      <c r="A108" s="2" t="s">
        <v>291</v>
      </c>
      <c r="B108" s="2" t="s">
        <v>290</v>
      </c>
      <c r="C108" s="3" t="s">
        <v>292</v>
      </c>
      <c r="D108" s="4" t="s">
        <v>8</v>
      </c>
      <c r="E108" s="200">
        <v>0.77777777777777779</v>
      </c>
    </row>
    <row r="109" spans="1:5" ht="51.75" x14ac:dyDescent="0.25">
      <c r="A109" s="2" t="s">
        <v>294</v>
      </c>
      <c r="B109" s="2" t="s">
        <v>293</v>
      </c>
      <c r="C109" s="3" t="s">
        <v>295</v>
      </c>
      <c r="D109" s="4" t="s">
        <v>8</v>
      </c>
      <c r="E109" s="200">
        <v>0.75462962962962965</v>
      </c>
    </row>
    <row r="110" spans="1:5" x14ac:dyDescent="0.25">
      <c r="A110" s="2" t="s">
        <v>296</v>
      </c>
      <c r="B110" s="2" t="s">
        <v>205</v>
      </c>
      <c r="C110" s="3" t="s">
        <v>297</v>
      </c>
      <c r="D110" s="4" t="s">
        <v>8</v>
      </c>
      <c r="E110" s="200">
        <v>0.72685185185185186</v>
      </c>
    </row>
    <row r="111" spans="1:5" ht="51.75" x14ac:dyDescent="0.25">
      <c r="A111" s="2" t="s">
        <v>298</v>
      </c>
      <c r="B111" s="2" t="s">
        <v>401</v>
      </c>
      <c r="C111" s="3" t="s">
        <v>299</v>
      </c>
      <c r="D111" s="4" t="s">
        <v>8</v>
      </c>
      <c r="E111" s="200">
        <v>0.78703703703703709</v>
      </c>
    </row>
    <row r="112" spans="1:5" x14ac:dyDescent="0.25">
      <c r="A112" s="2" t="s">
        <v>300</v>
      </c>
      <c r="B112" s="2" t="s">
        <v>123</v>
      </c>
      <c r="C112" s="3" t="s">
        <v>301</v>
      </c>
      <c r="D112" s="4" t="s">
        <v>8</v>
      </c>
      <c r="E112" s="200">
        <v>0.8842592592592593</v>
      </c>
    </row>
    <row r="113" spans="1:5" ht="51.75" x14ac:dyDescent="0.25">
      <c r="A113" s="2" t="s">
        <v>302</v>
      </c>
      <c r="B113" s="2" t="s">
        <v>393</v>
      </c>
      <c r="C113" s="3" t="s">
        <v>303</v>
      </c>
      <c r="D113" s="4" t="s">
        <v>8</v>
      </c>
      <c r="E113" s="200">
        <v>0.79629629629629628</v>
      </c>
    </row>
    <row r="114" spans="1:5" ht="64.5" x14ac:dyDescent="0.25">
      <c r="A114" s="2" t="s">
        <v>305</v>
      </c>
      <c r="B114" s="2" t="s">
        <v>304</v>
      </c>
      <c r="C114" s="3" t="s">
        <v>306</v>
      </c>
      <c r="D114" s="4" t="s">
        <v>8</v>
      </c>
      <c r="E114" s="200">
        <v>0.76851851851851849</v>
      </c>
    </row>
    <row r="115" spans="1:5" ht="51.75" x14ac:dyDescent="0.25">
      <c r="A115" s="2" t="s">
        <v>307</v>
      </c>
      <c r="B115" s="2" t="s">
        <v>402</v>
      </c>
      <c r="C115" s="3" t="s">
        <v>308</v>
      </c>
      <c r="D115" s="4" t="s">
        <v>8</v>
      </c>
      <c r="E115" s="200">
        <v>0.70833333333333337</v>
      </c>
    </row>
    <row r="116" spans="1:5" ht="51.75" x14ac:dyDescent="0.25">
      <c r="A116" s="2" t="s">
        <v>403</v>
      </c>
      <c r="B116" s="2" t="s">
        <v>309</v>
      </c>
      <c r="C116" s="3" t="s">
        <v>310</v>
      </c>
      <c r="D116" s="4" t="s">
        <v>8</v>
      </c>
      <c r="E116" s="200">
        <v>0.64351851851851849</v>
      </c>
    </row>
    <row r="117" spans="1:5" x14ac:dyDescent="0.25">
      <c r="A117" s="197" t="s">
        <v>311</v>
      </c>
      <c r="B117" s="197" t="s">
        <v>178</v>
      </c>
      <c r="C117" s="198" t="s">
        <v>312</v>
      </c>
      <c r="D117" s="199" t="s">
        <v>8</v>
      </c>
      <c r="E117" s="200">
        <v>0.89351851851851849</v>
      </c>
    </row>
    <row r="118" spans="1:5" ht="77.25" x14ac:dyDescent="0.25">
      <c r="A118" s="194" t="s">
        <v>314</v>
      </c>
      <c r="B118" s="194" t="s">
        <v>313</v>
      </c>
      <c r="C118" s="195" t="s">
        <v>315</v>
      </c>
      <c r="D118" s="196" t="s">
        <v>8</v>
      </c>
      <c r="E118" s="200">
        <v>0.78703703703703709</v>
      </c>
    </row>
    <row r="119" spans="1:5" ht="26.25" x14ac:dyDescent="0.25">
      <c r="A119" s="2" t="s">
        <v>316</v>
      </c>
      <c r="B119" s="2" t="s">
        <v>60</v>
      </c>
      <c r="C119" s="3" t="s">
        <v>317</v>
      </c>
      <c r="D119" s="4" t="s">
        <v>8</v>
      </c>
      <c r="E119" s="200">
        <v>0.7407407407407407</v>
      </c>
    </row>
    <row r="120" spans="1:5" x14ac:dyDescent="0.25">
      <c r="A120" s="2" t="s">
        <v>319</v>
      </c>
      <c r="B120" s="2" t="s">
        <v>318</v>
      </c>
      <c r="C120" s="3" t="s">
        <v>320</v>
      </c>
      <c r="D120" s="4" t="s">
        <v>8</v>
      </c>
      <c r="E120" s="200">
        <v>0.84722222222222221</v>
      </c>
    </row>
    <row r="121" spans="1:5" ht="51.75" x14ac:dyDescent="0.25">
      <c r="A121" s="2" t="s">
        <v>322</v>
      </c>
      <c r="B121" s="2" t="s">
        <v>321</v>
      </c>
      <c r="C121" s="3" t="s">
        <v>323</v>
      </c>
      <c r="D121" s="4" t="s">
        <v>8</v>
      </c>
      <c r="E121" s="200">
        <v>0.80555555555555558</v>
      </c>
    </row>
    <row r="122" spans="1:5" ht="51.75" x14ac:dyDescent="0.25">
      <c r="A122" s="2" t="s">
        <v>325</v>
      </c>
      <c r="B122" s="2" t="s">
        <v>324</v>
      </c>
      <c r="C122" s="3" t="s">
        <v>326</v>
      </c>
      <c r="D122" s="4" t="s">
        <v>8</v>
      </c>
      <c r="E122" s="200">
        <v>0.7592592592592593</v>
      </c>
    </row>
    <row r="123" spans="1:5" ht="51.75" x14ac:dyDescent="0.25">
      <c r="A123" s="2" t="s">
        <v>328</v>
      </c>
      <c r="B123" s="2" t="s">
        <v>327</v>
      </c>
      <c r="C123" s="3" t="s">
        <v>329</v>
      </c>
      <c r="D123" s="4" t="s">
        <v>8</v>
      </c>
      <c r="E123" s="200">
        <v>0.84722222222222221</v>
      </c>
    </row>
    <row r="124" spans="1:5" ht="39" x14ac:dyDescent="0.25">
      <c r="A124" s="2" t="s">
        <v>330</v>
      </c>
      <c r="B124" s="2" t="s">
        <v>157</v>
      </c>
      <c r="C124" s="3" t="s">
        <v>331</v>
      </c>
      <c r="D124" s="4" t="s">
        <v>8</v>
      </c>
      <c r="E124" s="200">
        <v>0.83796296296296291</v>
      </c>
    </row>
    <row r="125" spans="1:5" ht="26.25" x14ac:dyDescent="0.25">
      <c r="A125" s="2" t="s">
        <v>332</v>
      </c>
      <c r="B125" s="2" t="s">
        <v>5</v>
      </c>
      <c r="C125" s="3" t="s">
        <v>333</v>
      </c>
      <c r="D125" s="4" t="s">
        <v>8</v>
      </c>
      <c r="E125" s="200">
        <v>0.81481481481481477</v>
      </c>
    </row>
    <row r="126" spans="1:5" x14ac:dyDescent="0.25">
      <c r="A126" s="2" t="s">
        <v>335</v>
      </c>
      <c r="B126" s="2" t="s">
        <v>334</v>
      </c>
      <c r="C126" s="3" t="s">
        <v>336</v>
      </c>
      <c r="D126" s="4" t="s">
        <v>8</v>
      </c>
      <c r="E126" s="200">
        <v>0.88888888888888884</v>
      </c>
    </row>
    <row r="127" spans="1:5" ht="51.75" x14ac:dyDescent="0.25">
      <c r="A127" s="12" t="s">
        <v>404</v>
      </c>
      <c r="B127" s="2" t="s">
        <v>253</v>
      </c>
      <c r="C127" s="14" t="s">
        <v>337</v>
      </c>
      <c r="D127" s="4" t="s">
        <v>8</v>
      </c>
      <c r="E127" s="200">
        <v>0.8842592592592593</v>
      </c>
    </row>
    <row r="128" spans="1:5" ht="51.75" x14ac:dyDescent="0.25">
      <c r="A128" s="2" t="s">
        <v>338</v>
      </c>
      <c r="B128" s="2" t="s">
        <v>397</v>
      </c>
      <c r="C128" s="3" t="s">
        <v>339</v>
      </c>
      <c r="D128" s="4" t="s">
        <v>8</v>
      </c>
      <c r="E128" s="200">
        <v>0.84722222222222221</v>
      </c>
    </row>
    <row r="129" spans="1:5" ht="51.75" x14ac:dyDescent="0.25">
      <c r="A129" s="12" t="s">
        <v>340</v>
      </c>
      <c r="B129" s="12" t="s">
        <v>256</v>
      </c>
      <c r="C129" s="14" t="s">
        <v>341</v>
      </c>
      <c r="D129" s="4" t="s">
        <v>8</v>
      </c>
      <c r="E129" s="200">
        <v>0.80092592592592593</v>
      </c>
    </row>
    <row r="130" spans="1:5" ht="26.25" x14ac:dyDescent="0.25">
      <c r="A130" s="2" t="s">
        <v>343</v>
      </c>
      <c r="B130" s="2" t="s">
        <v>342</v>
      </c>
      <c r="C130" s="3" t="s">
        <v>344</v>
      </c>
      <c r="D130" s="4" t="s">
        <v>8</v>
      </c>
      <c r="E130" s="200">
        <v>0.8657407407407407</v>
      </c>
    </row>
    <row r="131" spans="1:5" x14ac:dyDescent="0.25">
      <c r="A131" s="2" t="s">
        <v>345</v>
      </c>
      <c r="B131" s="2" t="s">
        <v>189</v>
      </c>
      <c r="C131" s="3" t="s">
        <v>346</v>
      </c>
      <c r="D131" s="4" t="s">
        <v>8</v>
      </c>
      <c r="E131" s="200">
        <v>0.74537037037037035</v>
      </c>
    </row>
    <row r="132" spans="1:5" ht="26.25" x14ac:dyDescent="0.25">
      <c r="A132" s="2" t="s">
        <v>347</v>
      </c>
      <c r="B132" s="2" t="s">
        <v>80</v>
      </c>
      <c r="C132" s="3" t="s">
        <v>348</v>
      </c>
      <c r="D132" s="4" t="s">
        <v>8</v>
      </c>
      <c r="E132" s="200">
        <v>0.81944444444444442</v>
      </c>
    </row>
    <row r="133" spans="1:5" ht="26.25" x14ac:dyDescent="0.25">
      <c r="A133" s="2" t="s">
        <v>349</v>
      </c>
      <c r="B133" s="2" t="s">
        <v>205</v>
      </c>
      <c r="C133" s="15" t="s">
        <v>350</v>
      </c>
      <c r="D133" s="4" t="s">
        <v>8</v>
      </c>
      <c r="E133" s="200">
        <v>0.87962962962962965</v>
      </c>
    </row>
    <row r="134" spans="1:5" ht="26.25" x14ac:dyDescent="0.25">
      <c r="A134" s="2" t="s">
        <v>351</v>
      </c>
      <c r="B134" s="2" t="s">
        <v>205</v>
      </c>
      <c r="C134" s="3" t="s">
        <v>352</v>
      </c>
      <c r="D134" s="4" t="s">
        <v>8</v>
      </c>
      <c r="E134" s="200">
        <v>0.7407407407407407</v>
      </c>
    </row>
    <row r="135" spans="1:5" ht="51.75" x14ac:dyDescent="0.25">
      <c r="A135" s="2" t="s">
        <v>353</v>
      </c>
      <c r="B135" s="2" t="s">
        <v>250</v>
      </c>
      <c r="C135" s="3" t="s">
        <v>354</v>
      </c>
      <c r="D135" s="4" t="s">
        <v>8</v>
      </c>
      <c r="E135" s="200">
        <v>0.76851851851851849</v>
      </c>
    </row>
    <row r="136" spans="1:5" x14ac:dyDescent="0.25">
      <c r="A136" s="2" t="s">
        <v>355</v>
      </c>
      <c r="B136" s="2" t="s">
        <v>150</v>
      </c>
      <c r="C136" s="3" t="s">
        <v>356</v>
      </c>
      <c r="D136" s="4" t="s">
        <v>357</v>
      </c>
      <c r="E136" s="200">
        <v>0.82178217821782173</v>
      </c>
    </row>
    <row r="137" spans="1:5" x14ac:dyDescent="0.25">
      <c r="A137" s="2" t="s">
        <v>358</v>
      </c>
      <c r="B137" s="2" t="s">
        <v>189</v>
      </c>
      <c r="C137" s="3" t="s">
        <v>359</v>
      </c>
      <c r="D137" s="4" t="s">
        <v>8</v>
      </c>
      <c r="E137" s="200">
        <v>0.68518518518518523</v>
      </c>
    </row>
    <row r="138" spans="1:5" ht="26.25" x14ac:dyDescent="0.25">
      <c r="A138" s="2" t="s">
        <v>361</v>
      </c>
      <c r="B138" s="2" t="s">
        <v>360</v>
      </c>
      <c r="C138" s="3" t="s">
        <v>362</v>
      </c>
      <c r="D138" s="4" t="s">
        <v>8</v>
      </c>
      <c r="E138" s="200">
        <v>0.77314814814814814</v>
      </c>
    </row>
    <row r="139" spans="1:5" ht="51.75" x14ac:dyDescent="0.25">
      <c r="A139" s="2" t="s">
        <v>363</v>
      </c>
      <c r="B139" s="2" t="s">
        <v>393</v>
      </c>
      <c r="C139" s="3" t="s">
        <v>364</v>
      </c>
      <c r="D139" s="4" t="s">
        <v>8</v>
      </c>
      <c r="E139" s="200">
        <v>0.66666666666666663</v>
      </c>
    </row>
    <row r="140" spans="1:5" ht="26.25" x14ac:dyDescent="0.25">
      <c r="A140" s="2" t="s">
        <v>366</v>
      </c>
      <c r="B140" s="2" t="s">
        <v>365</v>
      </c>
      <c r="C140" s="16" t="s">
        <v>367</v>
      </c>
      <c r="D140" s="17" t="s">
        <v>8</v>
      </c>
      <c r="E140" s="200">
        <v>0.8842592592592593</v>
      </c>
    </row>
    <row r="141" spans="1:5" x14ac:dyDescent="0.25">
      <c r="A141" s="19" t="s">
        <v>369</v>
      </c>
      <c r="B141" s="18" t="s">
        <v>368</v>
      </c>
      <c r="C141" s="3" t="s">
        <v>370</v>
      </c>
      <c r="D141" s="4" t="s">
        <v>357</v>
      </c>
      <c r="E141" s="200">
        <v>0.79702970297029707</v>
      </c>
    </row>
    <row r="142" spans="1:5" x14ac:dyDescent="0.25">
      <c r="A142" s="2" t="s">
        <v>371</v>
      </c>
      <c r="B142" s="2" t="s">
        <v>42</v>
      </c>
      <c r="C142" s="3" t="s">
        <v>372</v>
      </c>
      <c r="D142" s="4" t="s">
        <v>8</v>
      </c>
      <c r="E142" s="200">
        <v>0.72222222222222221</v>
      </c>
    </row>
    <row r="143" spans="1:5" x14ac:dyDescent="0.25">
      <c r="A143" s="2" t="s">
        <v>373</v>
      </c>
      <c r="B143" s="2" t="s">
        <v>42</v>
      </c>
      <c r="C143" s="3" t="s">
        <v>374</v>
      </c>
      <c r="D143" s="4" t="s">
        <v>8</v>
      </c>
      <c r="E143" s="200">
        <v>0.70370370370370372</v>
      </c>
    </row>
    <row r="144" spans="1:5" ht="39" x14ac:dyDescent="0.25">
      <c r="A144" s="2" t="s">
        <v>375</v>
      </c>
      <c r="B144" s="2" t="s">
        <v>290</v>
      </c>
      <c r="C144" s="3" t="s">
        <v>376</v>
      </c>
      <c r="D144" s="4" t="s">
        <v>8</v>
      </c>
      <c r="E144" s="200">
        <v>0.87962962962962965</v>
      </c>
    </row>
    <row r="145" spans="1:5" ht="26.25" x14ac:dyDescent="0.25">
      <c r="A145" s="2" t="s">
        <v>378</v>
      </c>
      <c r="B145" s="2" t="s">
        <v>377</v>
      </c>
      <c r="C145" s="3" t="s">
        <v>379</v>
      </c>
      <c r="D145" s="4" t="s">
        <v>380</v>
      </c>
      <c r="E145" s="200">
        <v>0.5</v>
      </c>
    </row>
    <row r="146" spans="1:5" ht="26.25" x14ac:dyDescent="0.25">
      <c r="A146" s="2" t="s">
        <v>381</v>
      </c>
      <c r="B146" s="2" t="s">
        <v>5</v>
      </c>
      <c r="C146" s="3" t="s">
        <v>382</v>
      </c>
      <c r="D146" s="4" t="s">
        <v>380</v>
      </c>
      <c r="E146" s="200">
        <v>0.7009803921568627</v>
      </c>
    </row>
    <row r="147" spans="1:5" x14ac:dyDescent="0.25">
      <c r="A147" s="2" t="s">
        <v>384</v>
      </c>
      <c r="B147" s="2" t="s">
        <v>383</v>
      </c>
      <c r="C147" s="3" t="s">
        <v>385</v>
      </c>
      <c r="D147" s="4" t="s">
        <v>357</v>
      </c>
      <c r="E147" s="200">
        <v>0.84158415841584155</v>
      </c>
    </row>
    <row r="148" spans="1:5" x14ac:dyDescent="0.25">
      <c r="A148" s="2" t="s">
        <v>387</v>
      </c>
      <c r="B148" s="2" t="s">
        <v>386</v>
      </c>
      <c r="C148" s="3" t="s">
        <v>388</v>
      </c>
      <c r="D148" s="4" t="s">
        <v>357</v>
      </c>
      <c r="E148" s="200">
        <v>0.73762376237623761</v>
      </c>
    </row>
    <row r="149" spans="1:5" x14ac:dyDescent="0.25">
      <c r="A149" s="2" t="s">
        <v>389</v>
      </c>
      <c r="B149" s="2" t="s">
        <v>230</v>
      </c>
      <c r="C149" s="3" t="s">
        <v>390</v>
      </c>
      <c r="D149" s="4" t="s">
        <v>380</v>
      </c>
      <c r="E149" s="200">
        <v>0.7279411764705882</v>
      </c>
    </row>
    <row r="150" spans="1:5" ht="51.75" x14ac:dyDescent="0.25">
      <c r="A150" s="2" t="s">
        <v>391</v>
      </c>
      <c r="B150" s="2" t="s">
        <v>412</v>
      </c>
      <c r="C150" s="3" t="s">
        <v>392</v>
      </c>
      <c r="D150" s="4" t="s">
        <v>8</v>
      </c>
      <c r="E150" s="200">
        <v>0.79629629629629628</v>
      </c>
    </row>
  </sheetData>
  <conditionalFormatting sqref="C13">
    <cfRule type="expression" dxfId="3" priority="1">
      <formula>(#REF!&gt;1)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50"/>
  <sheetViews>
    <sheetView topLeftCell="A95" zoomScale="90" zoomScaleNormal="90" workbookViewId="0">
      <selection activeCell="A101" sqref="A101"/>
    </sheetView>
  </sheetViews>
  <sheetFormatPr defaultColWidth="8.875" defaultRowHeight="15.75" x14ac:dyDescent="0.25"/>
  <cols>
    <col min="1" max="1" width="34.625" customWidth="1"/>
    <col min="2" max="2" width="33.375" customWidth="1"/>
    <col min="3" max="3" width="14" customWidth="1"/>
    <col min="4" max="4" width="14.125" customWidth="1"/>
    <col min="5" max="20" width="17.5" customWidth="1"/>
  </cols>
  <sheetData>
    <row r="1" spans="1:20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423</v>
      </c>
      <c r="N1" s="1" t="s">
        <v>424</v>
      </c>
      <c r="O1" s="1" t="s">
        <v>17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23</v>
      </c>
    </row>
    <row r="2" spans="1:20" ht="26.25" x14ac:dyDescent="0.25">
      <c r="A2" s="2" t="s">
        <v>6</v>
      </c>
      <c r="B2" s="2" t="s">
        <v>5</v>
      </c>
      <c r="C2" s="3" t="s">
        <v>7</v>
      </c>
      <c r="D2" s="4" t="s">
        <v>8</v>
      </c>
      <c r="E2" s="5">
        <v>0.90990000000000004</v>
      </c>
      <c r="F2" s="5">
        <v>1</v>
      </c>
      <c r="G2" s="5">
        <v>1</v>
      </c>
      <c r="H2" s="6">
        <v>91</v>
      </c>
      <c r="I2" s="5">
        <v>8.3299999999999999E-2</v>
      </c>
      <c r="J2" s="5">
        <v>1</v>
      </c>
      <c r="K2" s="5">
        <v>0.98329999999999995</v>
      </c>
      <c r="L2" s="5">
        <v>0.98329999999999995</v>
      </c>
      <c r="M2" s="5">
        <v>1</v>
      </c>
      <c r="N2" s="5">
        <v>1</v>
      </c>
      <c r="O2" s="5" t="s">
        <v>18</v>
      </c>
      <c r="P2" s="5">
        <v>1.5900000000000001E-2</v>
      </c>
      <c r="Q2" s="5">
        <v>0</v>
      </c>
      <c r="R2" s="5">
        <v>0</v>
      </c>
      <c r="S2" s="5">
        <v>3.1699999999999999E-2</v>
      </c>
      <c r="T2" s="1">
        <v>12</v>
      </c>
    </row>
    <row r="3" spans="1:20" ht="26.25" x14ac:dyDescent="0.25">
      <c r="A3" s="2" t="s">
        <v>25</v>
      </c>
      <c r="B3" s="2" t="s">
        <v>24</v>
      </c>
      <c r="C3" s="3" t="s">
        <v>26</v>
      </c>
      <c r="D3" s="4" t="s">
        <v>8</v>
      </c>
      <c r="E3" s="5">
        <v>0.85399999999999998</v>
      </c>
      <c r="F3" s="5">
        <v>1</v>
      </c>
      <c r="G3" s="5">
        <v>1</v>
      </c>
      <c r="H3" s="6">
        <v>70.819999999999993</v>
      </c>
      <c r="I3" s="5">
        <v>0</v>
      </c>
      <c r="J3" s="5">
        <v>0.97670000000000001</v>
      </c>
      <c r="K3" s="7">
        <v>1</v>
      </c>
      <c r="L3" s="7">
        <v>1</v>
      </c>
      <c r="M3" s="7">
        <v>1</v>
      </c>
      <c r="N3" s="7">
        <v>1</v>
      </c>
      <c r="O3" s="5" t="s">
        <v>18</v>
      </c>
      <c r="P3" s="7">
        <v>0</v>
      </c>
      <c r="Q3" s="7">
        <v>0</v>
      </c>
      <c r="R3" s="7">
        <v>0</v>
      </c>
      <c r="S3" s="7">
        <v>0</v>
      </c>
      <c r="T3" s="1">
        <v>12</v>
      </c>
    </row>
    <row r="4" spans="1:20" ht="39" x14ac:dyDescent="0.25">
      <c r="A4" s="2" t="s">
        <v>28</v>
      </c>
      <c r="B4" s="2" t="s">
        <v>27</v>
      </c>
      <c r="C4" s="3" t="s">
        <v>29</v>
      </c>
      <c r="D4" s="4" t="s">
        <v>8</v>
      </c>
      <c r="E4" s="5">
        <v>0.90559999999999996</v>
      </c>
      <c r="F4" s="5">
        <v>1</v>
      </c>
      <c r="G4" s="5">
        <v>1</v>
      </c>
      <c r="H4" s="6">
        <v>112.3</v>
      </c>
      <c r="I4" s="5">
        <v>4.3499999999999997E-2</v>
      </c>
      <c r="J4" s="5">
        <v>0.91300000000000003</v>
      </c>
      <c r="K4" s="5">
        <v>0.95650000000000002</v>
      </c>
      <c r="L4" s="5">
        <v>0.97829999999999995</v>
      </c>
      <c r="M4" s="5">
        <v>0</v>
      </c>
      <c r="N4" s="5">
        <v>0.95450000000000002</v>
      </c>
      <c r="O4" s="5" t="s">
        <v>18</v>
      </c>
      <c r="P4" s="5">
        <v>4.2599999999999999E-2</v>
      </c>
      <c r="Q4" s="5">
        <v>0</v>
      </c>
      <c r="R4" s="5">
        <v>0</v>
      </c>
      <c r="S4" s="5">
        <v>0</v>
      </c>
      <c r="T4" s="1">
        <v>12</v>
      </c>
    </row>
    <row r="5" spans="1:20" ht="26.25" x14ac:dyDescent="0.25">
      <c r="A5" s="2" t="s">
        <v>31</v>
      </c>
      <c r="B5" s="2" t="s">
        <v>30</v>
      </c>
      <c r="C5" s="3" t="s">
        <v>32</v>
      </c>
      <c r="D5" s="4" t="s">
        <v>8</v>
      </c>
      <c r="E5" s="7">
        <v>0.91649999999999998</v>
      </c>
      <c r="F5" s="5">
        <v>1</v>
      </c>
      <c r="G5" s="5">
        <v>1</v>
      </c>
      <c r="H5" s="8">
        <v>117.02</v>
      </c>
      <c r="I5" s="7">
        <v>0.15559999999999999</v>
      </c>
      <c r="J5" s="7">
        <v>0.85189999999999999</v>
      </c>
      <c r="K5" s="7">
        <v>0.96299999999999997</v>
      </c>
      <c r="L5" s="7">
        <v>1</v>
      </c>
      <c r="M5" s="7">
        <v>1</v>
      </c>
      <c r="N5" s="7">
        <v>1</v>
      </c>
      <c r="O5" s="5" t="s">
        <v>18</v>
      </c>
      <c r="P5" s="7">
        <v>0</v>
      </c>
      <c r="Q5" s="7">
        <v>0</v>
      </c>
      <c r="R5" s="7">
        <v>0</v>
      </c>
      <c r="S5" s="7">
        <v>0</v>
      </c>
      <c r="T5" s="1">
        <v>12</v>
      </c>
    </row>
    <row r="6" spans="1:20" ht="26.25" x14ac:dyDescent="0.25">
      <c r="A6" s="2" t="s">
        <v>34</v>
      </c>
      <c r="B6" s="2" t="s">
        <v>33</v>
      </c>
      <c r="C6" s="3" t="s">
        <v>35</v>
      </c>
      <c r="D6" s="4" t="s">
        <v>36</v>
      </c>
      <c r="E6" s="5">
        <v>0.86439999999999995</v>
      </c>
      <c r="F6" s="5" t="s">
        <v>18</v>
      </c>
      <c r="G6" s="5">
        <v>1</v>
      </c>
      <c r="H6" s="6">
        <v>12.54</v>
      </c>
      <c r="I6" s="5">
        <v>0.60609999999999997</v>
      </c>
      <c r="J6" s="5">
        <v>0.51519999999999999</v>
      </c>
      <c r="K6" s="5">
        <v>0.54549999999999998</v>
      </c>
      <c r="L6" s="5">
        <v>0.90910000000000002</v>
      </c>
      <c r="M6" s="5">
        <v>0.94740000000000002</v>
      </c>
      <c r="N6" s="5" t="s">
        <v>18</v>
      </c>
      <c r="O6" s="5" t="s">
        <v>18</v>
      </c>
      <c r="P6" s="5">
        <v>0</v>
      </c>
      <c r="Q6" s="5">
        <v>0</v>
      </c>
      <c r="R6" s="5">
        <v>0</v>
      </c>
      <c r="S6" s="5">
        <v>2.3800000000000002E-2</v>
      </c>
      <c r="T6" s="1">
        <v>12</v>
      </c>
    </row>
    <row r="7" spans="1:20" ht="64.5" x14ac:dyDescent="0.25">
      <c r="A7" s="2" t="s">
        <v>537</v>
      </c>
      <c r="B7" s="2" t="s">
        <v>393</v>
      </c>
      <c r="C7" s="3" t="s">
        <v>37</v>
      </c>
      <c r="D7" s="4" t="s">
        <v>8</v>
      </c>
      <c r="E7" s="7">
        <v>0.8569</v>
      </c>
      <c r="F7" s="5">
        <v>1</v>
      </c>
      <c r="G7" s="5">
        <v>1</v>
      </c>
      <c r="H7" s="8">
        <v>91.96</v>
      </c>
      <c r="I7" s="7">
        <v>4.65E-2</v>
      </c>
      <c r="J7" s="7">
        <v>0.75960000000000005</v>
      </c>
      <c r="K7" s="7">
        <v>0.99450000000000005</v>
      </c>
      <c r="L7" s="7">
        <v>0.99490000000000001</v>
      </c>
      <c r="M7" s="7">
        <v>0.88890000000000002</v>
      </c>
      <c r="N7" s="7">
        <v>0.995</v>
      </c>
      <c r="O7" s="5" t="s">
        <v>18</v>
      </c>
      <c r="P7" s="7">
        <v>2.3999999999999998E-3</v>
      </c>
      <c r="Q7" s="7">
        <v>0</v>
      </c>
      <c r="R7" s="7">
        <v>0</v>
      </c>
      <c r="S7" s="7">
        <v>0</v>
      </c>
      <c r="T7" s="1">
        <v>12</v>
      </c>
    </row>
    <row r="8" spans="1:20" x14ac:dyDescent="0.25">
      <c r="A8" s="2" t="s">
        <v>38</v>
      </c>
      <c r="B8" s="2" t="s">
        <v>38</v>
      </c>
      <c r="C8" s="3" t="s">
        <v>39</v>
      </c>
      <c r="D8" s="4" t="s">
        <v>36</v>
      </c>
      <c r="E8" s="9">
        <v>0.40639999999999998</v>
      </c>
      <c r="F8" s="5" t="s">
        <v>18</v>
      </c>
      <c r="G8" s="9">
        <v>1</v>
      </c>
      <c r="H8" s="10">
        <v>6.75</v>
      </c>
      <c r="I8" s="9">
        <v>0.1552</v>
      </c>
      <c r="J8" s="9">
        <v>0.63790000000000002</v>
      </c>
      <c r="K8" s="9">
        <v>0.66669999999999996</v>
      </c>
      <c r="L8" s="9">
        <v>0.9667</v>
      </c>
      <c r="M8" s="9">
        <v>0.84619999999999995</v>
      </c>
      <c r="N8" s="5" t="s">
        <v>18</v>
      </c>
      <c r="O8" s="5" t="s">
        <v>18</v>
      </c>
      <c r="P8" s="9">
        <v>0</v>
      </c>
      <c r="Q8" s="9">
        <v>0</v>
      </c>
      <c r="R8" s="9">
        <v>6.7299999999999999E-2</v>
      </c>
      <c r="S8" s="9">
        <v>2.5600000000000001E-2</v>
      </c>
      <c r="T8" s="1">
        <v>11</v>
      </c>
    </row>
    <row r="9" spans="1:20" ht="51.75" x14ac:dyDescent="0.25">
      <c r="A9" s="2" t="s">
        <v>40</v>
      </c>
      <c r="B9" s="2" t="s">
        <v>394</v>
      </c>
      <c r="C9" s="3" t="s">
        <v>41</v>
      </c>
      <c r="D9" s="4" t="s">
        <v>8</v>
      </c>
      <c r="E9" s="7">
        <v>0.94930000000000003</v>
      </c>
      <c r="F9" s="5">
        <v>1</v>
      </c>
      <c r="G9" s="5">
        <v>1</v>
      </c>
      <c r="H9" s="8">
        <v>121.57</v>
      </c>
      <c r="I9" s="7">
        <v>3.6600000000000001E-2</v>
      </c>
      <c r="J9" s="7">
        <v>0.89019999999999999</v>
      </c>
      <c r="K9" s="7">
        <v>0.98780000000000001</v>
      </c>
      <c r="L9" s="7">
        <v>1</v>
      </c>
      <c r="M9" s="7">
        <v>1</v>
      </c>
      <c r="N9" s="7">
        <v>1</v>
      </c>
      <c r="O9" s="5" t="s">
        <v>18</v>
      </c>
      <c r="P9" s="7">
        <v>0</v>
      </c>
      <c r="Q9" s="7">
        <v>0</v>
      </c>
      <c r="R9" s="7">
        <v>0</v>
      </c>
      <c r="S9" s="7">
        <v>0</v>
      </c>
      <c r="T9" s="1">
        <v>12</v>
      </c>
    </row>
    <row r="10" spans="1:20" ht="39" x14ac:dyDescent="0.25">
      <c r="A10" s="2" t="s">
        <v>43</v>
      </c>
      <c r="B10" s="2" t="s">
        <v>42</v>
      </c>
      <c r="C10" s="3" t="s">
        <v>44</v>
      </c>
      <c r="D10" s="4" t="s">
        <v>8</v>
      </c>
      <c r="E10" s="7">
        <v>0.89119999999999999</v>
      </c>
      <c r="F10" s="5">
        <v>1</v>
      </c>
      <c r="G10" s="5">
        <v>1</v>
      </c>
      <c r="H10" s="8">
        <v>125.89</v>
      </c>
      <c r="I10" s="7">
        <v>0.15629999999999999</v>
      </c>
      <c r="J10" s="7">
        <v>0.89439999999999997</v>
      </c>
      <c r="K10" s="7">
        <v>0.99299999999999999</v>
      </c>
      <c r="L10" s="7">
        <v>1</v>
      </c>
      <c r="M10" s="7">
        <v>0.8</v>
      </c>
      <c r="N10" s="7">
        <v>0.9929</v>
      </c>
      <c r="O10" s="5" t="s">
        <v>18</v>
      </c>
      <c r="P10" s="5">
        <v>0</v>
      </c>
      <c r="Q10" s="5">
        <v>0</v>
      </c>
      <c r="R10" s="5">
        <v>0</v>
      </c>
      <c r="S10" s="5">
        <v>1.38E-2</v>
      </c>
      <c r="T10" s="1">
        <v>12</v>
      </c>
    </row>
    <row r="11" spans="1:20" x14ac:dyDescent="0.25">
      <c r="A11" s="2" t="s">
        <v>46</v>
      </c>
      <c r="B11" s="2" t="s">
        <v>45</v>
      </c>
      <c r="C11" s="3" t="s">
        <v>47</v>
      </c>
      <c r="D11" s="4" t="s">
        <v>8</v>
      </c>
      <c r="E11" s="7">
        <v>0.95950000000000002</v>
      </c>
      <c r="F11" s="5">
        <v>1</v>
      </c>
      <c r="G11" s="5">
        <v>1</v>
      </c>
      <c r="H11" s="8">
        <v>114.8</v>
      </c>
      <c r="I11" s="7">
        <v>0.05</v>
      </c>
      <c r="J11" s="7">
        <v>0.86670000000000003</v>
      </c>
      <c r="K11" s="7">
        <v>0.9677</v>
      </c>
      <c r="L11" s="7">
        <v>0.97099999999999997</v>
      </c>
      <c r="M11" s="5">
        <v>0</v>
      </c>
      <c r="N11" s="5">
        <v>0.98550000000000004</v>
      </c>
      <c r="O11" s="5" t="s">
        <v>18</v>
      </c>
      <c r="P11" s="5">
        <v>0</v>
      </c>
      <c r="Q11" s="5">
        <v>0</v>
      </c>
      <c r="R11" s="5">
        <v>8.5000000000000006E-3</v>
      </c>
      <c r="S11" s="5">
        <v>0</v>
      </c>
      <c r="T11" s="1">
        <v>12</v>
      </c>
    </row>
    <row r="12" spans="1:20" x14ac:dyDescent="0.25">
      <c r="A12" s="2" t="s">
        <v>48</v>
      </c>
      <c r="B12" s="2" t="s">
        <v>42</v>
      </c>
      <c r="C12" s="3" t="s">
        <v>49</v>
      </c>
      <c r="D12" s="4" t="s">
        <v>8</v>
      </c>
      <c r="E12" s="5">
        <v>0.98860000000000003</v>
      </c>
      <c r="F12" s="5">
        <v>1</v>
      </c>
      <c r="G12" s="5">
        <v>1</v>
      </c>
      <c r="H12" s="6">
        <v>100.58</v>
      </c>
      <c r="I12" s="5">
        <v>0</v>
      </c>
      <c r="J12" s="5">
        <v>0.90480000000000005</v>
      </c>
      <c r="K12" s="5">
        <v>0.85709999999999997</v>
      </c>
      <c r="L12" s="5">
        <v>1</v>
      </c>
      <c r="M12" s="5">
        <v>0</v>
      </c>
      <c r="N12" s="5">
        <v>1</v>
      </c>
      <c r="O12" s="5" t="s">
        <v>18</v>
      </c>
      <c r="P12" s="5">
        <v>0</v>
      </c>
      <c r="Q12" s="5">
        <v>0</v>
      </c>
      <c r="R12" s="5">
        <v>0</v>
      </c>
      <c r="S12" s="5">
        <v>0</v>
      </c>
      <c r="T12" s="1">
        <v>12</v>
      </c>
    </row>
    <row r="13" spans="1:20" x14ac:dyDescent="0.25">
      <c r="A13" s="2" t="s">
        <v>51</v>
      </c>
      <c r="B13" s="2" t="s">
        <v>50</v>
      </c>
      <c r="C13" s="3" t="s">
        <v>52</v>
      </c>
      <c r="D13" s="4" t="s">
        <v>36</v>
      </c>
      <c r="E13" s="9">
        <v>0.70630000000000004</v>
      </c>
      <c r="F13" s="5" t="s">
        <v>18</v>
      </c>
      <c r="G13" s="5">
        <v>1</v>
      </c>
      <c r="H13" s="6">
        <v>11.88</v>
      </c>
      <c r="I13" s="9">
        <v>0</v>
      </c>
      <c r="J13" s="9">
        <v>1</v>
      </c>
      <c r="K13" s="9">
        <v>0.55559999999999998</v>
      </c>
      <c r="L13" s="9">
        <v>0.55559999999999998</v>
      </c>
      <c r="M13" s="9">
        <v>0.6</v>
      </c>
      <c r="N13" s="5" t="s">
        <v>18</v>
      </c>
      <c r="O13" s="5" t="s">
        <v>18</v>
      </c>
      <c r="P13" s="9">
        <v>0</v>
      </c>
      <c r="Q13" s="9">
        <v>0</v>
      </c>
      <c r="R13" s="9">
        <v>0.25</v>
      </c>
      <c r="S13" s="9">
        <v>0</v>
      </c>
      <c r="T13" s="1">
        <v>11</v>
      </c>
    </row>
    <row r="14" spans="1:20" ht="26.25" x14ac:dyDescent="0.25">
      <c r="A14" s="2" t="s">
        <v>53</v>
      </c>
      <c r="B14" s="2" t="s">
        <v>5</v>
      </c>
      <c r="C14" s="3" t="s">
        <v>54</v>
      </c>
      <c r="D14" s="4" t="s">
        <v>36</v>
      </c>
      <c r="E14" s="9">
        <v>0.91390000000000005</v>
      </c>
      <c r="F14" s="5" t="s">
        <v>18</v>
      </c>
      <c r="G14" s="9">
        <v>1</v>
      </c>
      <c r="H14" s="10">
        <v>39.68</v>
      </c>
      <c r="I14" s="9">
        <v>2.7E-2</v>
      </c>
      <c r="J14" s="9">
        <v>0.91890000000000005</v>
      </c>
      <c r="K14" s="9">
        <v>0.92110000000000003</v>
      </c>
      <c r="L14" s="9">
        <v>0.97370000000000001</v>
      </c>
      <c r="M14" s="9">
        <v>1</v>
      </c>
      <c r="N14" s="5" t="s">
        <v>18</v>
      </c>
      <c r="O14" s="5" t="s">
        <v>18</v>
      </c>
      <c r="P14" s="9">
        <v>0</v>
      </c>
      <c r="Q14" s="9">
        <v>0.95</v>
      </c>
      <c r="R14" s="9">
        <v>0.96</v>
      </c>
      <c r="S14" s="9">
        <v>7.1400000000000005E-2</v>
      </c>
      <c r="T14" s="1">
        <v>12</v>
      </c>
    </row>
    <row r="15" spans="1:20" ht="39" x14ac:dyDescent="0.25">
      <c r="A15" s="2" t="s">
        <v>55</v>
      </c>
      <c r="B15" s="2" t="s">
        <v>395</v>
      </c>
      <c r="C15" s="3" t="s">
        <v>56</v>
      </c>
      <c r="D15" s="4" t="s">
        <v>8</v>
      </c>
      <c r="E15" s="5">
        <v>0.95830000000000004</v>
      </c>
      <c r="F15" s="5">
        <v>1</v>
      </c>
      <c r="G15" s="5">
        <v>1</v>
      </c>
      <c r="H15" s="6">
        <v>128.28</v>
      </c>
      <c r="I15" s="5">
        <v>4.5499999999999999E-2</v>
      </c>
      <c r="J15" s="5">
        <v>0.97729999999999995</v>
      </c>
      <c r="K15" s="5">
        <v>1</v>
      </c>
      <c r="L15" s="5">
        <v>1</v>
      </c>
      <c r="M15" s="5">
        <v>1</v>
      </c>
      <c r="N15" s="5">
        <v>1</v>
      </c>
      <c r="O15" s="5" t="s">
        <v>18</v>
      </c>
      <c r="P15" s="7">
        <v>0</v>
      </c>
      <c r="Q15" s="7">
        <v>0</v>
      </c>
      <c r="R15" s="7">
        <v>0</v>
      </c>
      <c r="S15" s="7">
        <v>0</v>
      </c>
      <c r="T15" s="1">
        <v>12</v>
      </c>
    </row>
    <row r="16" spans="1:20" x14ac:dyDescent="0.25">
      <c r="A16" s="2" t="s">
        <v>58</v>
      </c>
      <c r="B16" s="2" t="s">
        <v>57</v>
      </c>
      <c r="C16" s="3" t="s">
        <v>59</v>
      </c>
      <c r="D16" s="4" t="s">
        <v>8</v>
      </c>
      <c r="E16" s="5">
        <v>0.83330000000000004</v>
      </c>
      <c r="F16" s="5">
        <v>1</v>
      </c>
      <c r="G16" s="5">
        <v>1</v>
      </c>
      <c r="H16" s="6">
        <v>74.989999999999995</v>
      </c>
      <c r="I16" s="5">
        <v>0</v>
      </c>
      <c r="J16" s="5">
        <v>1</v>
      </c>
      <c r="K16" s="5">
        <v>1</v>
      </c>
      <c r="L16" s="5">
        <v>1</v>
      </c>
      <c r="M16" s="5">
        <v>0</v>
      </c>
      <c r="N16" s="5">
        <v>1</v>
      </c>
      <c r="O16" s="5" t="s">
        <v>18</v>
      </c>
      <c r="P16" s="5">
        <v>0</v>
      </c>
      <c r="Q16" s="5">
        <v>0</v>
      </c>
      <c r="R16" s="5">
        <v>0</v>
      </c>
      <c r="S16" s="5">
        <v>0</v>
      </c>
      <c r="T16" s="1">
        <v>11</v>
      </c>
    </row>
    <row r="17" spans="1:20" ht="26.25" x14ac:dyDescent="0.25">
      <c r="A17" s="2" t="s">
        <v>61</v>
      </c>
      <c r="B17" s="2" t="s">
        <v>60</v>
      </c>
      <c r="C17" s="3" t="s">
        <v>62</v>
      </c>
      <c r="D17" s="4" t="s">
        <v>8</v>
      </c>
      <c r="E17" s="5">
        <v>1.1175999999999999</v>
      </c>
      <c r="F17" s="5">
        <v>1</v>
      </c>
      <c r="G17" s="5">
        <v>1</v>
      </c>
      <c r="H17" s="6">
        <v>88.04</v>
      </c>
      <c r="I17" s="5">
        <v>0.2069</v>
      </c>
      <c r="J17" s="5">
        <v>0.48280000000000001</v>
      </c>
      <c r="K17" s="5">
        <v>0.90910000000000002</v>
      </c>
      <c r="L17" s="5">
        <v>0.86</v>
      </c>
      <c r="M17" s="5">
        <v>0</v>
      </c>
      <c r="N17" s="5">
        <v>1</v>
      </c>
      <c r="O17" s="5" t="s">
        <v>18</v>
      </c>
      <c r="P17" s="5">
        <v>0</v>
      </c>
      <c r="Q17" s="5">
        <v>1.2E-2</v>
      </c>
      <c r="R17" s="5">
        <v>3.6799999999999999E-2</v>
      </c>
      <c r="S17" s="5">
        <v>0</v>
      </c>
      <c r="T17" s="1">
        <v>12</v>
      </c>
    </row>
    <row r="18" spans="1:20" ht="26.25" x14ac:dyDescent="0.25">
      <c r="A18" s="2" t="s">
        <v>63</v>
      </c>
      <c r="B18" s="2" t="s">
        <v>396</v>
      </c>
      <c r="C18" s="3" t="s">
        <v>64</v>
      </c>
      <c r="D18" s="4" t="s">
        <v>8</v>
      </c>
      <c r="E18" s="5">
        <v>0.99119999999999997</v>
      </c>
      <c r="F18" s="5">
        <v>1</v>
      </c>
      <c r="G18" s="5">
        <v>1</v>
      </c>
      <c r="H18" s="6">
        <v>124.67</v>
      </c>
      <c r="I18" s="5">
        <v>0.23080000000000001</v>
      </c>
      <c r="J18" s="5">
        <v>0.69230000000000003</v>
      </c>
      <c r="K18" s="5">
        <v>0.84619999999999995</v>
      </c>
      <c r="L18" s="5">
        <v>0.92310000000000003</v>
      </c>
      <c r="M18" s="5">
        <v>0</v>
      </c>
      <c r="N18" s="5">
        <v>1</v>
      </c>
      <c r="O18" s="5" t="s">
        <v>18</v>
      </c>
      <c r="P18" s="5">
        <v>0</v>
      </c>
      <c r="Q18" s="5">
        <v>0</v>
      </c>
      <c r="R18" s="5">
        <v>0</v>
      </c>
      <c r="S18" s="5">
        <v>0</v>
      </c>
      <c r="T18" s="1">
        <v>12</v>
      </c>
    </row>
    <row r="19" spans="1:20" ht="26.25" x14ac:dyDescent="0.25">
      <c r="A19" s="2" t="s">
        <v>66</v>
      </c>
      <c r="B19" s="2" t="s">
        <v>65</v>
      </c>
      <c r="C19" s="3" t="s">
        <v>67</v>
      </c>
      <c r="D19" s="4" t="s">
        <v>36</v>
      </c>
      <c r="E19" s="9">
        <v>1.0173000000000001</v>
      </c>
      <c r="F19" s="5" t="s">
        <v>18</v>
      </c>
      <c r="G19" s="9">
        <v>1</v>
      </c>
      <c r="H19" s="10">
        <v>11.25</v>
      </c>
      <c r="I19" s="9">
        <v>0.68569999999999998</v>
      </c>
      <c r="J19" s="9">
        <v>0.2286</v>
      </c>
      <c r="K19" s="9">
        <v>0.68569999999999998</v>
      </c>
      <c r="L19" s="9">
        <v>1</v>
      </c>
      <c r="M19" s="9">
        <v>0.92589999999999995</v>
      </c>
      <c r="N19" s="5" t="s">
        <v>18</v>
      </c>
      <c r="O19" s="5" t="s">
        <v>18</v>
      </c>
      <c r="P19" s="9">
        <v>8.3299999999999999E-2</v>
      </c>
      <c r="Q19" s="9">
        <v>1.3299999999999999E-2</v>
      </c>
      <c r="R19" s="9">
        <v>0</v>
      </c>
      <c r="S19" s="9">
        <v>3.3300000000000003E-2</v>
      </c>
      <c r="T19" s="1">
        <v>11</v>
      </c>
    </row>
    <row r="20" spans="1:20" x14ac:dyDescent="0.25">
      <c r="A20" s="2" t="s">
        <v>69</v>
      </c>
      <c r="B20" s="2" t="s">
        <v>68</v>
      </c>
      <c r="C20" s="3" t="s">
        <v>70</v>
      </c>
      <c r="D20" s="4" t="s">
        <v>8</v>
      </c>
      <c r="E20" s="5">
        <v>0.99580000000000002</v>
      </c>
      <c r="F20" s="5">
        <v>1</v>
      </c>
      <c r="G20" s="5">
        <v>1</v>
      </c>
      <c r="H20" s="6">
        <v>137.97999999999999</v>
      </c>
      <c r="I20" s="5">
        <v>0</v>
      </c>
      <c r="J20" s="5">
        <v>1</v>
      </c>
      <c r="K20" s="5">
        <v>1</v>
      </c>
      <c r="L20" s="5">
        <v>1</v>
      </c>
      <c r="M20" s="5">
        <v>0</v>
      </c>
      <c r="N20" s="5">
        <v>1</v>
      </c>
      <c r="O20" s="5" t="s">
        <v>18</v>
      </c>
      <c r="P20" s="5">
        <v>0</v>
      </c>
      <c r="Q20" s="5">
        <v>0</v>
      </c>
      <c r="R20" s="5">
        <v>0</v>
      </c>
      <c r="S20" s="5">
        <v>0</v>
      </c>
      <c r="T20" s="1">
        <v>12</v>
      </c>
    </row>
    <row r="21" spans="1:20" ht="26.25" x14ac:dyDescent="0.25">
      <c r="A21" s="2" t="s">
        <v>72</v>
      </c>
      <c r="B21" s="2" t="s">
        <v>71</v>
      </c>
      <c r="C21" s="3" t="s">
        <v>73</v>
      </c>
      <c r="D21" s="4" t="s">
        <v>8</v>
      </c>
      <c r="E21" s="7">
        <v>0.73080000000000001</v>
      </c>
      <c r="F21" s="5">
        <v>1</v>
      </c>
      <c r="G21" s="5">
        <v>1</v>
      </c>
      <c r="H21" s="8">
        <v>132.91</v>
      </c>
      <c r="I21" s="7">
        <v>8.2000000000000003E-2</v>
      </c>
      <c r="J21" s="7">
        <v>0.92400000000000004</v>
      </c>
      <c r="K21" s="7">
        <v>0.87560000000000004</v>
      </c>
      <c r="L21" s="7">
        <v>0.88600000000000001</v>
      </c>
      <c r="M21" s="5">
        <v>1</v>
      </c>
      <c r="N21" s="5">
        <v>1</v>
      </c>
      <c r="O21" s="5" t="s">
        <v>18</v>
      </c>
      <c r="P21" s="5">
        <v>5.1999999999999998E-3</v>
      </c>
      <c r="Q21" s="5">
        <v>0</v>
      </c>
      <c r="R21" s="7">
        <v>3.0099999999999998E-2</v>
      </c>
      <c r="S21" s="5">
        <v>0</v>
      </c>
      <c r="T21" s="1">
        <v>11</v>
      </c>
    </row>
    <row r="22" spans="1:20" x14ac:dyDescent="0.25">
      <c r="A22" s="2" t="s">
        <v>75</v>
      </c>
      <c r="B22" s="2" t="s">
        <v>74</v>
      </c>
      <c r="C22" s="3" t="s">
        <v>76</v>
      </c>
      <c r="D22" s="4" t="s">
        <v>8</v>
      </c>
      <c r="E22" s="7">
        <v>0.84319999999999995</v>
      </c>
      <c r="F22" s="5">
        <v>1</v>
      </c>
      <c r="G22" s="5">
        <v>1</v>
      </c>
      <c r="H22" s="8">
        <v>138.97</v>
      </c>
      <c r="I22" s="7">
        <v>8.0600000000000005E-2</v>
      </c>
      <c r="J22" s="7">
        <v>0.9032</v>
      </c>
      <c r="K22" s="7">
        <v>1</v>
      </c>
      <c r="L22" s="5">
        <v>1</v>
      </c>
      <c r="M22" s="7">
        <v>0.5</v>
      </c>
      <c r="N22" s="7">
        <v>0.98329999999999995</v>
      </c>
      <c r="O22" s="5" t="s">
        <v>18</v>
      </c>
      <c r="P22" s="5">
        <v>0</v>
      </c>
      <c r="Q22" s="5">
        <v>0</v>
      </c>
      <c r="R22" s="5">
        <v>0</v>
      </c>
      <c r="S22" s="5">
        <v>0</v>
      </c>
      <c r="T22" s="1">
        <v>12</v>
      </c>
    </row>
    <row r="23" spans="1:20" x14ac:dyDescent="0.25">
      <c r="A23" s="2" t="s">
        <v>78</v>
      </c>
      <c r="B23" s="2" t="s">
        <v>77</v>
      </c>
      <c r="C23" s="3" t="s">
        <v>79</v>
      </c>
      <c r="D23" s="4" t="s">
        <v>8</v>
      </c>
      <c r="E23" s="5">
        <v>0.9385</v>
      </c>
      <c r="F23" s="5">
        <v>1</v>
      </c>
      <c r="G23" s="5">
        <v>1</v>
      </c>
      <c r="H23" s="6">
        <v>71.42</v>
      </c>
      <c r="I23" s="5">
        <v>0.17860000000000001</v>
      </c>
      <c r="J23" s="5">
        <v>1</v>
      </c>
      <c r="K23" s="5">
        <v>0.96430000000000005</v>
      </c>
      <c r="L23" s="5">
        <v>1</v>
      </c>
      <c r="M23" s="5">
        <v>1</v>
      </c>
      <c r="N23" s="5">
        <v>1</v>
      </c>
      <c r="O23" s="5" t="s">
        <v>18</v>
      </c>
      <c r="P23" s="5">
        <v>0</v>
      </c>
      <c r="Q23" s="5">
        <v>0</v>
      </c>
      <c r="R23" s="5">
        <v>0</v>
      </c>
      <c r="S23" s="5">
        <v>0</v>
      </c>
      <c r="T23" s="1">
        <v>12</v>
      </c>
    </row>
    <row r="24" spans="1:20" ht="26.25" x14ac:dyDescent="0.25">
      <c r="A24" s="2" t="s">
        <v>81</v>
      </c>
      <c r="B24" s="2" t="s">
        <v>80</v>
      </c>
      <c r="C24" s="3" t="s">
        <v>82</v>
      </c>
      <c r="D24" s="4" t="s">
        <v>8</v>
      </c>
      <c r="E24" s="5">
        <v>0.86599999999999999</v>
      </c>
      <c r="F24" s="5">
        <v>1</v>
      </c>
      <c r="G24" s="5">
        <v>1</v>
      </c>
      <c r="H24" s="6">
        <v>138.61000000000001</v>
      </c>
      <c r="I24" s="5">
        <v>0.1</v>
      </c>
      <c r="J24" s="5">
        <v>0.83330000000000004</v>
      </c>
      <c r="K24" s="5">
        <v>0.9667</v>
      </c>
      <c r="L24" s="5">
        <v>1</v>
      </c>
      <c r="M24" s="5">
        <v>0</v>
      </c>
      <c r="N24" s="5">
        <v>1</v>
      </c>
      <c r="O24" s="5" t="s">
        <v>18</v>
      </c>
      <c r="P24" s="5">
        <v>0</v>
      </c>
      <c r="Q24" s="5">
        <v>0</v>
      </c>
      <c r="R24" s="5">
        <v>0</v>
      </c>
      <c r="S24" s="5">
        <v>0</v>
      </c>
      <c r="T24" s="1">
        <v>12</v>
      </c>
    </row>
    <row r="25" spans="1:20" ht="26.25" x14ac:dyDescent="0.25">
      <c r="A25" s="2" t="s">
        <v>83</v>
      </c>
      <c r="B25" s="2" t="s">
        <v>30</v>
      </c>
      <c r="C25" s="3" t="s">
        <v>84</v>
      </c>
      <c r="D25" s="4" t="s">
        <v>8</v>
      </c>
      <c r="E25" s="7">
        <v>0.86819999999999997</v>
      </c>
      <c r="F25" s="5">
        <v>1</v>
      </c>
      <c r="G25" s="5">
        <v>1</v>
      </c>
      <c r="H25" s="8">
        <v>128.46</v>
      </c>
      <c r="I25" s="7">
        <v>0.3</v>
      </c>
      <c r="J25" s="7">
        <v>0.84440000000000004</v>
      </c>
      <c r="K25" s="7">
        <v>0.88890000000000002</v>
      </c>
      <c r="L25" s="7">
        <v>1</v>
      </c>
      <c r="M25" s="7">
        <v>1</v>
      </c>
      <c r="N25" s="7">
        <v>1</v>
      </c>
      <c r="O25" s="5" t="s">
        <v>18</v>
      </c>
      <c r="P25" s="7">
        <v>0</v>
      </c>
      <c r="Q25" s="7">
        <v>0</v>
      </c>
      <c r="R25" s="7">
        <v>0</v>
      </c>
      <c r="S25" s="7">
        <v>0</v>
      </c>
      <c r="T25" s="1">
        <v>12</v>
      </c>
    </row>
    <row r="26" spans="1:20" x14ac:dyDescent="0.25">
      <c r="A26" s="2" t="s">
        <v>85</v>
      </c>
      <c r="B26" s="2" t="s">
        <v>68</v>
      </c>
      <c r="C26" s="3" t="s">
        <v>86</v>
      </c>
      <c r="D26" s="4" t="s">
        <v>8</v>
      </c>
      <c r="E26" s="5">
        <v>1.0625</v>
      </c>
      <c r="F26" s="5">
        <v>1</v>
      </c>
      <c r="G26" s="5">
        <v>1</v>
      </c>
      <c r="H26" s="6">
        <v>173.7</v>
      </c>
      <c r="I26" s="5">
        <v>0.22220000000000001</v>
      </c>
      <c r="J26" s="5">
        <v>0.53700000000000003</v>
      </c>
      <c r="K26" s="5">
        <v>0.90739999999999998</v>
      </c>
      <c r="L26" s="5">
        <v>1</v>
      </c>
      <c r="M26" s="5">
        <v>1</v>
      </c>
      <c r="N26" s="5">
        <v>1</v>
      </c>
      <c r="O26" s="5" t="s">
        <v>18</v>
      </c>
      <c r="P26" s="5">
        <v>0</v>
      </c>
      <c r="Q26" s="5">
        <v>0</v>
      </c>
      <c r="R26" s="5">
        <v>0</v>
      </c>
      <c r="S26" s="5">
        <v>0</v>
      </c>
      <c r="T26" s="1">
        <v>12</v>
      </c>
    </row>
    <row r="27" spans="1:20" ht="64.5" x14ac:dyDescent="0.25">
      <c r="A27" s="2" t="s">
        <v>88</v>
      </c>
      <c r="B27" s="2" t="s">
        <v>87</v>
      </c>
      <c r="C27" s="3" t="s">
        <v>89</v>
      </c>
      <c r="D27" s="4" t="s">
        <v>8</v>
      </c>
      <c r="E27" s="5">
        <v>0.90180000000000005</v>
      </c>
      <c r="F27" s="5">
        <v>1</v>
      </c>
      <c r="G27" s="5">
        <v>1</v>
      </c>
      <c r="H27" s="6">
        <v>91.26</v>
      </c>
      <c r="I27" s="5">
        <v>0.22220000000000001</v>
      </c>
      <c r="J27" s="5">
        <v>0.88</v>
      </c>
      <c r="K27" s="5">
        <v>1</v>
      </c>
      <c r="L27" s="5">
        <v>0.98719999999999997</v>
      </c>
      <c r="M27" s="5">
        <v>1</v>
      </c>
      <c r="N27" s="5">
        <v>1</v>
      </c>
      <c r="O27" s="5" t="s">
        <v>18</v>
      </c>
      <c r="P27" s="5">
        <v>1.1900000000000001E-2</v>
      </c>
      <c r="Q27" s="5">
        <v>0</v>
      </c>
      <c r="R27" s="5">
        <v>3.0999999999999999E-3</v>
      </c>
      <c r="S27" s="5">
        <v>0</v>
      </c>
      <c r="T27" s="1">
        <v>12</v>
      </c>
    </row>
    <row r="28" spans="1:20" ht="39" x14ac:dyDescent="0.25">
      <c r="A28" s="2" t="s">
        <v>91</v>
      </c>
      <c r="B28" s="2" t="s">
        <v>90</v>
      </c>
      <c r="C28" s="3" t="s">
        <v>92</v>
      </c>
      <c r="D28" s="4" t="s">
        <v>8</v>
      </c>
      <c r="E28" s="7">
        <v>0.99609999999999999</v>
      </c>
      <c r="F28" s="5">
        <v>1</v>
      </c>
      <c r="G28" s="5">
        <v>1</v>
      </c>
      <c r="H28" s="8">
        <v>97.68</v>
      </c>
      <c r="I28" s="7">
        <v>0.1429</v>
      </c>
      <c r="J28" s="7">
        <v>0.71430000000000005</v>
      </c>
      <c r="K28" s="7">
        <v>0.28570000000000001</v>
      </c>
      <c r="L28" s="7">
        <v>0.33329999999999999</v>
      </c>
      <c r="M28" s="5">
        <v>0</v>
      </c>
      <c r="N28" s="7">
        <v>1</v>
      </c>
      <c r="O28" s="5" t="s">
        <v>18</v>
      </c>
      <c r="P28" s="5">
        <v>0</v>
      </c>
      <c r="Q28" s="5">
        <v>0</v>
      </c>
      <c r="R28" s="7">
        <v>0.16669999999999999</v>
      </c>
      <c r="S28" s="5">
        <v>4.5499999999999999E-2</v>
      </c>
      <c r="T28" s="1">
        <v>10</v>
      </c>
    </row>
    <row r="29" spans="1:20" ht="39" x14ac:dyDescent="0.25">
      <c r="A29" s="2" t="s">
        <v>93</v>
      </c>
      <c r="B29" s="2" t="s">
        <v>57</v>
      </c>
      <c r="C29" s="3" t="s">
        <v>94</v>
      </c>
      <c r="D29" s="4" t="s">
        <v>8</v>
      </c>
      <c r="E29" s="7">
        <v>0.88629999999999998</v>
      </c>
      <c r="F29" s="5">
        <v>0.83330000000000004</v>
      </c>
      <c r="G29" s="5">
        <v>1</v>
      </c>
      <c r="H29" s="8">
        <v>103.15</v>
      </c>
      <c r="I29" s="7">
        <v>7.6899999999999996E-2</v>
      </c>
      <c r="J29" s="7">
        <v>0.92310000000000003</v>
      </c>
      <c r="K29" s="7">
        <v>0.97440000000000004</v>
      </c>
      <c r="L29" s="7">
        <v>1</v>
      </c>
      <c r="M29" s="5">
        <v>1</v>
      </c>
      <c r="N29" s="5">
        <v>1</v>
      </c>
      <c r="O29" s="5" t="s">
        <v>18</v>
      </c>
      <c r="P29" s="7">
        <v>1.9599999999999999E-2</v>
      </c>
      <c r="Q29" s="7">
        <v>7.7999999999999996E-3</v>
      </c>
      <c r="R29" s="7">
        <v>5.7000000000000002E-3</v>
      </c>
      <c r="S29" s="7">
        <v>6.8199999999999997E-2</v>
      </c>
      <c r="T29" s="1">
        <v>11</v>
      </c>
    </row>
    <row r="30" spans="1:20" ht="26.25" x14ac:dyDescent="0.25">
      <c r="A30" s="2" t="s">
        <v>95</v>
      </c>
      <c r="B30" s="2" t="s">
        <v>57</v>
      </c>
      <c r="C30" s="3" t="s">
        <v>96</v>
      </c>
      <c r="D30" s="4" t="s">
        <v>8</v>
      </c>
      <c r="E30" s="7">
        <v>0.78649999999999998</v>
      </c>
      <c r="F30" s="5">
        <v>1</v>
      </c>
      <c r="G30" s="5">
        <v>1</v>
      </c>
      <c r="H30" s="8">
        <v>132.38999999999999</v>
      </c>
      <c r="I30" s="7">
        <v>0.1111</v>
      </c>
      <c r="J30" s="7">
        <v>0.66669999999999996</v>
      </c>
      <c r="K30" s="7">
        <v>0.94740000000000002</v>
      </c>
      <c r="L30" s="7">
        <v>1</v>
      </c>
      <c r="M30" s="5">
        <v>0</v>
      </c>
      <c r="N30" s="5">
        <v>1</v>
      </c>
      <c r="O30" s="5" t="s">
        <v>18</v>
      </c>
      <c r="P30" s="5">
        <v>1.61E-2</v>
      </c>
      <c r="Q30" s="7">
        <v>1.29E-2</v>
      </c>
      <c r="R30" s="7">
        <v>1.9599999999999999E-2</v>
      </c>
      <c r="S30" s="7">
        <v>0.1026</v>
      </c>
      <c r="T30" s="1">
        <v>11</v>
      </c>
    </row>
    <row r="31" spans="1:20" x14ac:dyDescent="0.25">
      <c r="A31" s="2" t="s">
        <v>97</v>
      </c>
      <c r="B31" s="2" t="s">
        <v>57</v>
      </c>
      <c r="C31" s="3" t="s">
        <v>98</v>
      </c>
      <c r="D31" s="4" t="s">
        <v>8</v>
      </c>
      <c r="E31" s="5">
        <v>0.77470000000000006</v>
      </c>
      <c r="F31" s="5">
        <v>0</v>
      </c>
      <c r="G31" s="5">
        <v>1</v>
      </c>
      <c r="H31" s="6">
        <v>88.4</v>
      </c>
      <c r="I31" s="5">
        <v>6.25E-2</v>
      </c>
      <c r="J31" s="5">
        <v>0.9375</v>
      </c>
      <c r="K31" s="5">
        <v>0.94120000000000004</v>
      </c>
      <c r="L31" s="5">
        <v>0.94120000000000004</v>
      </c>
      <c r="M31" s="5">
        <v>0.66669999999999996</v>
      </c>
      <c r="N31" s="5">
        <v>0.94440000000000002</v>
      </c>
      <c r="O31" s="5" t="s">
        <v>18</v>
      </c>
      <c r="P31" s="5">
        <v>0</v>
      </c>
      <c r="Q31" s="5">
        <v>0</v>
      </c>
      <c r="R31" s="5">
        <v>4.5600000000000002E-2</v>
      </c>
      <c r="S31" s="5">
        <v>0</v>
      </c>
      <c r="T31" s="1">
        <v>11</v>
      </c>
    </row>
    <row r="32" spans="1:20" ht="26.25" x14ac:dyDescent="0.25">
      <c r="A32" s="2" t="s">
        <v>99</v>
      </c>
      <c r="B32" s="2" t="s">
        <v>60</v>
      </c>
      <c r="C32" s="3" t="s">
        <v>100</v>
      </c>
      <c r="D32" s="4" t="s">
        <v>8</v>
      </c>
      <c r="E32" s="5">
        <v>0.95</v>
      </c>
      <c r="F32" s="5">
        <v>1</v>
      </c>
      <c r="G32" s="5">
        <v>1</v>
      </c>
      <c r="H32" s="6">
        <v>147.62</v>
      </c>
      <c r="I32" s="5">
        <v>9.0899999999999995E-2</v>
      </c>
      <c r="J32" s="5">
        <v>0.89470000000000005</v>
      </c>
      <c r="K32" s="5">
        <v>1</v>
      </c>
      <c r="L32" s="5">
        <v>1</v>
      </c>
      <c r="M32" s="5">
        <v>0</v>
      </c>
      <c r="N32" s="5">
        <v>1</v>
      </c>
      <c r="O32" s="5" t="s">
        <v>18</v>
      </c>
      <c r="P32" s="5">
        <v>0</v>
      </c>
      <c r="Q32" s="5">
        <v>0</v>
      </c>
      <c r="R32" s="5">
        <v>0</v>
      </c>
      <c r="S32" s="5">
        <v>0</v>
      </c>
      <c r="T32" s="1">
        <v>12</v>
      </c>
    </row>
    <row r="33" spans="1:20" x14ac:dyDescent="0.25">
      <c r="A33" s="2" t="s">
        <v>102</v>
      </c>
      <c r="B33" s="2" t="s">
        <v>101</v>
      </c>
      <c r="C33" s="3" t="s">
        <v>103</v>
      </c>
      <c r="D33" s="4" t="s">
        <v>36</v>
      </c>
      <c r="E33" s="5">
        <v>1.1343000000000001</v>
      </c>
      <c r="F33" s="5" t="s">
        <v>18</v>
      </c>
      <c r="G33" s="5">
        <v>1</v>
      </c>
      <c r="H33" s="6">
        <v>13.78</v>
      </c>
      <c r="I33" s="5">
        <v>9.3799999999999994E-2</v>
      </c>
      <c r="J33" s="5">
        <v>0.9375</v>
      </c>
      <c r="K33" s="5">
        <v>0.96970000000000001</v>
      </c>
      <c r="L33" s="5">
        <v>1</v>
      </c>
      <c r="M33" s="5">
        <v>0.95</v>
      </c>
      <c r="N33" s="5" t="s">
        <v>18</v>
      </c>
      <c r="O33" s="5" t="s">
        <v>18</v>
      </c>
      <c r="P33" s="5">
        <v>0</v>
      </c>
      <c r="Q33" s="5">
        <v>0</v>
      </c>
      <c r="R33" s="5">
        <v>0</v>
      </c>
      <c r="S33" s="5">
        <v>0</v>
      </c>
      <c r="T33" s="1">
        <v>7</v>
      </c>
    </row>
    <row r="34" spans="1:20" x14ac:dyDescent="0.25">
      <c r="A34" s="2" t="s">
        <v>104</v>
      </c>
      <c r="B34" s="2" t="s">
        <v>101</v>
      </c>
      <c r="C34" s="3" t="s">
        <v>105</v>
      </c>
      <c r="D34" s="4" t="s">
        <v>8</v>
      </c>
      <c r="E34" s="5">
        <v>0.97030000000000005</v>
      </c>
      <c r="F34" s="5">
        <v>1</v>
      </c>
      <c r="G34" s="5">
        <v>1</v>
      </c>
      <c r="H34" s="5">
        <v>0.7964</v>
      </c>
      <c r="I34" s="5">
        <v>0.10639999999999999</v>
      </c>
      <c r="J34" s="5">
        <v>0.76600000000000001</v>
      </c>
      <c r="K34" s="5">
        <v>0.91490000000000005</v>
      </c>
      <c r="L34" s="5">
        <v>1</v>
      </c>
      <c r="M34" s="5">
        <v>0.66669999999999996</v>
      </c>
      <c r="N34" s="5">
        <v>0.96719999999999995</v>
      </c>
      <c r="O34" s="5" t="s">
        <v>18</v>
      </c>
      <c r="P34" s="5">
        <v>0</v>
      </c>
      <c r="Q34" s="5">
        <v>0</v>
      </c>
      <c r="R34" s="5">
        <v>0</v>
      </c>
      <c r="S34" s="5">
        <v>0</v>
      </c>
      <c r="T34" s="1">
        <v>10</v>
      </c>
    </row>
    <row r="35" spans="1:20" ht="39" x14ac:dyDescent="0.25">
      <c r="A35" s="2" t="s">
        <v>106</v>
      </c>
      <c r="B35" s="2" t="s">
        <v>397</v>
      </c>
      <c r="C35" s="3" t="s">
        <v>107</v>
      </c>
      <c r="D35" s="4" t="s">
        <v>8</v>
      </c>
      <c r="E35" s="5">
        <v>0.90500000000000003</v>
      </c>
      <c r="F35" s="5">
        <v>1</v>
      </c>
      <c r="G35" s="5">
        <v>1</v>
      </c>
      <c r="H35" s="6">
        <v>106.49</v>
      </c>
      <c r="I35" s="5">
        <v>0.1087</v>
      </c>
      <c r="J35" s="5">
        <v>0.86960000000000004</v>
      </c>
      <c r="K35" s="5">
        <v>0.97870000000000001</v>
      </c>
      <c r="L35" s="5">
        <v>0.97870000000000001</v>
      </c>
      <c r="M35" s="5">
        <v>0</v>
      </c>
      <c r="N35" s="5">
        <v>0.97829999999999995</v>
      </c>
      <c r="O35" s="5" t="s">
        <v>18</v>
      </c>
      <c r="P35" s="5">
        <v>0</v>
      </c>
      <c r="Q35" s="5">
        <v>0</v>
      </c>
      <c r="R35" s="5">
        <v>5.7999999999999996E-3</v>
      </c>
      <c r="S35" s="5">
        <v>0</v>
      </c>
      <c r="T35" s="1">
        <v>11</v>
      </c>
    </row>
    <row r="36" spans="1:20" x14ac:dyDescent="0.25">
      <c r="A36" s="2" t="s">
        <v>109</v>
      </c>
      <c r="B36" s="2" t="s">
        <v>108</v>
      </c>
      <c r="C36" s="3" t="s">
        <v>110</v>
      </c>
      <c r="D36" s="4" t="s">
        <v>8</v>
      </c>
      <c r="E36" s="5">
        <v>0.89</v>
      </c>
      <c r="F36" s="5">
        <v>1</v>
      </c>
      <c r="G36" s="5">
        <v>1</v>
      </c>
      <c r="H36" s="6">
        <v>132.1</v>
      </c>
      <c r="I36" s="5">
        <v>0.1111</v>
      </c>
      <c r="J36" s="5">
        <v>0.85189999999999999</v>
      </c>
      <c r="K36" s="5">
        <v>0.96299999999999997</v>
      </c>
      <c r="L36" s="5">
        <v>1</v>
      </c>
      <c r="M36" s="5">
        <v>1</v>
      </c>
      <c r="N36" s="5">
        <v>1</v>
      </c>
      <c r="O36" s="5" t="s">
        <v>18</v>
      </c>
      <c r="P36" s="5">
        <v>0</v>
      </c>
      <c r="Q36" s="5">
        <v>0</v>
      </c>
      <c r="R36" s="5">
        <v>0</v>
      </c>
      <c r="S36" s="5">
        <v>0</v>
      </c>
      <c r="T36" s="1">
        <v>12</v>
      </c>
    </row>
    <row r="37" spans="1:20" x14ac:dyDescent="0.25">
      <c r="A37" s="2" t="s">
        <v>112</v>
      </c>
      <c r="B37" s="2" t="s">
        <v>111</v>
      </c>
      <c r="C37" s="3" t="s">
        <v>113</v>
      </c>
      <c r="D37" s="4" t="s">
        <v>8</v>
      </c>
      <c r="E37" s="5">
        <v>0.99760000000000004</v>
      </c>
      <c r="F37" s="5">
        <v>1</v>
      </c>
      <c r="G37" s="5">
        <v>1</v>
      </c>
      <c r="H37" s="6">
        <v>74.52</v>
      </c>
      <c r="I37" s="5">
        <v>0.3226</v>
      </c>
      <c r="J37" s="5">
        <v>0.69030000000000002</v>
      </c>
      <c r="K37" s="5">
        <v>1</v>
      </c>
      <c r="L37" s="5">
        <v>0.99360000000000004</v>
      </c>
      <c r="M37" s="5">
        <v>1</v>
      </c>
      <c r="N37" s="5">
        <v>1</v>
      </c>
      <c r="O37" s="5" t="s">
        <v>18</v>
      </c>
      <c r="P37" s="5">
        <v>3.0099999999999998E-2</v>
      </c>
      <c r="Q37" s="5">
        <v>1.1999999999999999E-3</v>
      </c>
      <c r="R37" s="5">
        <v>2.3E-3</v>
      </c>
      <c r="S37" s="5">
        <v>0</v>
      </c>
      <c r="T37" s="1">
        <v>12</v>
      </c>
    </row>
    <row r="38" spans="1:20" ht="26.25" x14ac:dyDescent="0.25">
      <c r="A38" s="2" t="s">
        <v>114</v>
      </c>
      <c r="B38" s="2" t="s">
        <v>60</v>
      </c>
      <c r="C38" s="3" t="s">
        <v>115</v>
      </c>
      <c r="D38" s="4" t="s">
        <v>8</v>
      </c>
      <c r="E38" s="5">
        <v>0.82289999999999996</v>
      </c>
      <c r="F38" s="5">
        <v>1</v>
      </c>
      <c r="G38" s="5">
        <v>1</v>
      </c>
      <c r="H38" s="6">
        <v>112.34</v>
      </c>
      <c r="I38" s="5">
        <v>0.1176</v>
      </c>
      <c r="J38" s="5">
        <v>0.82350000000000001</v>
      </c>
      <c r="K38" s="5">
        <v>0.94120000000000004</v>
      </c>
      <c r="L38" s="5">
        <v>1</v>
      </c>
      <c r="M38" s="5">
        <v>0</v>
      </c>
      <c r="N38" s="5">
        <v>0.9677</v>
      </c>
      <c r="O38" s="5" t="s">
        <v>18</v>
      </c>
      <c r="P38" s="5">
        <v>0</v>
      </c>
      <c r="Q38" s="5">
        <v>0</v>
      </c>
      <c r="R38" s="5">
        <v>0</v>
      </c>
      <c r="S38" s="5">
        <v>0</v>
      </c>
      <c r="T38" s="1">
        <v>12</v>
      </c>
    </row>
    <row r="39" spans="1:20" ht="26.25" x14ac:dyDescent="0.25">
      <c r="A39" s="2" t="s">
        <v>116</v>
      </c>
      <c r="B39" s="2" t="s">
        <v>80</v>
      </c>
      <c r="C39" s="3" t="s">
        <v>117</v>
      </c>
      <c r="D39" s="4" t="s">
        <v>8</v>
      </c>
      <c r="E39" s="5">
        <v>0.95979999999999999</v>
      </c>
      <c r="F39" s="5">
        <v>1</v>
      </c>
      <c r="G39" s="5">
        <v>1</v>
      </c>
      <c r="H39" s="6">
        <v>78.36</v>
      </c>
      <c r="I39" s="5">
        <v>0.2727</v>
      </c>
      <c r="J39" s="5">
        <v>0.76919999999999999</v>
      </c>
      <c r="K39" s="5">
        <v>1</v>
      </c>
      <c r="L39" s="5">
        <v>1</v>
      </c>
      <c r="M39" s="5">
        <v>1</v>
      </c>
      <c r="N39" s="5">
        <v>1</v>
      </c>
      <c r="O39" s="5" t="s">
        <v>18</v>
      </c>
      <c r="P39" s="5">
        <v>0</v>
      </c>
      <c r="Q39" s="5">
        <v>0</v>
      </c>
      <c r="R39" s="5">
        <v>0</v>
      </c>
      <c r="S39" s="5">
        <v>0</v>
      </c>
      <c r="T39" s="1">
        <v>12</v>
      </c>
    </row>
    <row r="40" spans="1:20" x14ac:dyDescent="0.25">
      <c r="A40" s="2" t="s">
        <v>119</v>
      </c>
      <c r="B40" s="2" t="s">
        <v>118</v>
      </c>
      <c r="C40" s="3" t="s">
        <v>120</v>
      </c>
      <c r="D40" s="4" t="s">
        <v>8</v>
      </c>
      <c r="E40" s="5">
        <v>0.65859999999999996</v>
      </c>
      <c r="F40" s="5">
        <v>1</v>
      </c>
      <c r="G40" s="5">
        <v>1</v>
      </c>
      <c r="H40" s="6">
        <v>114.76</v>
      </c>
      <c r="I40" s="5">
        <v>0.28570000000000001</v>
      </c>
      <c r="J40" s="5">
        <v>0.60709999999999997</v>
      </c>
      <c r="K40" s="5">
        <v>1</v>
      </c>
      <c r="L40" s="5">
        <v>1</v>
      </c>
      <c r="M40" s="5">
        <v>0.25</v>
      </c>
      <c r="N40" s="5">
        <v>0.94740000000000002</v>
      </c>
      <c r="O40" s="5" t="s">
        <v>18</v>
      </c>
      <c r="P40" s="5">
        <v>0</v>
      </c>
      <c r="Q40" s="5">
        <v>0</v>
      </c>
      <c r="R40" s="5">
        <v>0</v>
      </c>
      <c r="S40" s="5">
        <v>0</v>
      </c>
      <c r="T40" s="1">
        <v>12</v>
      </c>
    </row>
    <row r="41" spans="1:20" ht="26.25" x14ac:dyDescent="0.25">
      <c r="A41" s="2" t="s">
        <v>121</v>
      </c>
      <c r="B41" s="2" t="s">
        <v>57</v>
      </c>
      <c r="C41" s="3" t="s">
        <v>122</v>
      </c>
      <c r="D41" s="4" t="s">
        <v>8</v>
      </c>
      <c r="E41" s="5">
        <v>0.9375</v>
      </c>
      <c r="F41" s="5">
        <v>1</v>
      </c>
      <c r="G41" s="5">
        <v>1</v>
      </c>
      <c r="H41" s="6">
        <v>103.76</v>
      </c>
      <c r="I41" s="5">
        <v>0.15379999999999999</v>
      </c>
      <c r="J41" s="5">
        <v>0.93330000000000002</v>
      </c>
      <c r="K41" s="5">
        <v>1</v>
      </c>
      <c r="L41" s="5">
        <v>1</v>
      </c>
      <c r="M41" s="5">
        <v>0</v>
      </c>
      <c r="N41" s="5">
        <v>1</v>
      </c>
      <c r="O41" s="5" t="s">
        <v>18</v>
      </c>
      <c r="P41" s="5">
        <v>0</v>
      </c>
      <c r="Q41" s="5">
        <v>0</v>
      </c>
      <c r="R41" s="5">
        <v>0</v>
      </c>
      <c r="S41" s="5">
        <v>0</v>
      </c>
      <c r="T41" s="1">
        <v>11</v>
      </c>
    </row>
    <row r="42" spans="1:20" x14ac:dyDescent="0.25">
      <c r="A42" s="2" t="s">
        <v>124</v>
      </c>
      <c r="B42" s="2" t="s">
        <v>123</v>
      </c>
      <c r="C42" s="3" t="s">
        <v>125</v>
      </c>
      <c r="D42" s="4" t="s">
        <v>8</v>
      </c>
      <c r="E42" s="5">
        <v>0.89070000000000005</v>
      </c>
      <c r="F42" s="5">
        <v>1</v>
      </c>
      <c r="G42" s="5">
        <v>1</v>
      </c>
      <c r="H42" s="6">
        <v>119.8</v>
      </c>
      <c r="I42" s="5">
        <v>8.5699999999999998E-2</v>
      </c>
      <c r="J42" s="5">
        <v>0.93330000000000002</v>
      </c>
      <c r="K42" s="5">
        <v>0.9556</v>
      </c>
      <c r="L42" s="5">
        <v>1</v>
      </c>
      <c r="M42" s="5">
        <v>0.5</v>
      </c>
      <c r="N42" s="5">
        <v>0.97729999999999995</v>
      </c>
      <c r="O42" s="5" t="s">
        <v>18</v>
      </c>
      <c r="P42" s="5">
        <v>0</v>
      </c>
      <c r="Q42" s="5">
        <v>0</v>
      </c>
      <c r="R42" s="5">
        <v>0</v>
      </c>
      <c r="S42" s="5">
        <v>0</v>
      </c>
      <c r="T42" s="1">
        <v>12</v>
      </c>
    </row>
    <row r="43" spans="1:20" x14ac:dyDescent="0.25">
      <c r="A43" s="2" t="s">
        <v>127</v>
      </c>
      <c r="B43" s="2" t="s">
        <v>126</v>
      </c>
      <c r="C43" s="3" t="s">
        <v>128</v>
      </c>
      <c r="D43" s="4" t="s">
        <v>8</v>
      </c>
      <c r="E43" s="5">
        <v>0.92200000000000004</v>
      </c>
      <c r="F43" s="5">
        <v>0.33329999999999999</v>
      </c>
      <c r="G43" s="5">
        <v>1</v>
      </c>
      <c r="H43" s="6">
        <v>38.299999999999997</v>
      </c>
      <c r="I43" s="5">
        <v>0.23080000000000001</v>
      </c>
      <c r="J43" s="5">
        <v>0.84619999999999995</v>
      </c>
      <c r="K43" s="5">
        <v>0.85709999999999997</v>
      </c>
      <c r="L43" s="5">
        <v>0.92859999999999998</v>
      </c>
      <c r="M43" s="5">
        <v>1</v>
      </c>
      <c r="N43" s="5">
        <v>1</v>
      </c>
      <c r="O43" s="5" t="s">
        <v>18</v>
      </c>
      <c r="P43" s="5">
        <v>0</v>
      </c>
      <c r="Q43" s="5">
        <v>0</v>
      </c>
      <c r="R43" s="5">
        <v>2.2700000000000001E-2</v>
      </c>
      <c r="S43" s="5">
        <v>0</v>
      </c>
      <c r="T43" s="1">
        <v>12</v>
      </c>
    </row>
    <row r="44" spans="1:20" ht="39" x14ac:dyDescent="0.25">
      <c r="A44" s="2" t="s">
        <v>130</v>
      </c>
      <c r="B44" s="2" t="s">
        <v>129</v>
      </c>
      <c r="C44" s="3" t="s">
        <v>131</v>
      </c>
      <c r="D44" s="4" t="s">
        <v>8</v>
      </c>
      <c r="E44" s="5">
        <v>0.80920000000000003</v>
      </c>
      <c r="F44" s="5">
        <v>1</v>
      </c>
      <c r="G44" s="5">
        <v>1</v>
      </c>
      <c r="H44" s="6">
        <v>124.65</v>
      </c>
      <c r="I44" s="5">
        <v>0</v>
      </c>
      <c r="J44" s="5">
        <v>0.96879999999999999</v>
      </c>
      <c r="K44" s="5">
        <v>0.96879999999999999</v>
      </c>
      <c r="L44" s="5">
        <v>1</v>
      </c>
      <c r="M44" s="5">
        <v>1</v>
      </c>
      <c r="N44" s="5">
        <v>1</v>
      </c>
      <c r="O44" s="5" t="s">
        <v>18</v>
      </c>
      <c r="P44" s="5">
        <v>0</v>
      </c>
      <c r="Q44" s="5">
        <v>0</v>
      </c>
      <c r="R44" s="5">
        <v>0</v>
      </c>
      <c r="S44" s="5">
        <v>0</v>
      </c>
      <c r="T44" s="1">
        <v>12</v>
      </c>
    </row>
    <row r="45" spans="1:20" ht="26.25" x14ac:dyDescent="0.25">
      <c r="A45" s="2" t="s">
        <v>133</v>
      </c>
      <c r="B45" s="2" t="s">
        <v>132</v>
      </c>
      <c r="C45" s="3" t="s">
        <v>134</v>
      </c>
      <c r="D45" s="4" t="s">
        <v>8</v>
      </c>
      <c r="E45" s="5">
        <v>0.80920000000000003</v>
      </c>
      <c r="F45" s="5">
        <v>1</v>
      </c>
      <c r="G45" s="5">
        <v>1</v>
      </c>
      <c r="H45" s="6">
        <v>124.65</v>
      </c>
      <c r="I45" s="5">
        <v>0</v>
      </c>
      <c r="J45" s="5">
        <v>0.96879999999999999</v>
      </c>
      <c r="K45" s="5">
        <v>0.96879999999999999</v>
      </c>
      <c r="L45" s="5">
        <v>1</v>
      </c>
      <c r="M45" s="5">
        <v>1</v>
      </c>
      <c r="N45" s="5">
        <v>1</v>
      </c>
      <c r="O45" s="5" t="s">
        <v>18</v>
      </c>
      <c r="P45" s="5">
        <v>0</v>
      </c>
      <c r="Q45" s="5">
        <v>0</v>
      </c>
      <c r="R45" s="5">
        <v>0</v>
      </c>
      <c r="S45" s="5">
        <v>0</v>
      </c>
      <c r="T45" s="1">
        <v>12</v>
      </c>
    </row>
    <row r="46" spans="1:20" x14ac:dyDescent="0.25">
      <c r="A46" s="2" t="s">
        <v>136</v>
      </c>
      <c r="B46" s="2" t="s">
        <v>135</v>
      </c>
      <c r="C46" s="3" t="s">
        <v>137</v>
      </c>
      <c r="D46" s="4" t="s">
        <v>8</v>
      </c>
      <c r="E46" s="5">
        <v>0.91700000000000004</v>
      </c>
      <c r="F46" s="5">
        <v>1</v>
      </c>
      <c r="G46" s="5">
        <v>1</v>
      </c>
      <c r="H46" s="6">
        <v>114.91</v>
      </c>
      <c r="I46" s="5">
        <v>3.3300000000000003E-2</v>
      </c>
      <c r="J46" s="5">
        <v>0.87780000000000002</v>
      </c>
      <c r="K46" s="5">
        <v>0.93479999999999996</v>
      </c>
      <c r="L46" s="5">
        <v>0.98909999999999998</v>
      </c>
      <c r="M46" s="5">
        <v>1</v>
      </c>
      <c r="N46" s="5">
        <v>1</v>
      </c>
      <c r="O46" s="5" t="s">
        <v>18</v>
      </c>
      <c r="P46" s="5">
        <v>0</v>
      </c>
      <c r="Q46" s="5">
        <v>0</v>
      </c>
      <c r="R46" s="5">
        <v>5.3E-3</v>
      </c>
      <c r="S46" s="5">
        <v>0.50529999999999997</v>
      </c>
      <c r="T46" s="1">
        <v>12</v>
      </c>
    </row>
    <row r="47" spans="1:20" x14ac:dyDescent="0.25">
      <c r="A47" s="2" t="s">
        <v>139</v>
      </c>
      <c r="B47" s="2" t="s">
        <v>138</v>
      </c>
      <c r="C47" s="3" t="s">
        <v>140</v>
      </c>
      <c r="D47" s="4" t="s">
        <v>8</v>
      </c>
      <c r="E47" s="5">
        <v>0.91469999999999996</v>
      </c>
      <c r="F47" s="5">
        <v>1</v>
      </c>
      <c r="G47" s="5">
        <v>1</v>
      </c>
      <c r="H47" s="6">
        <v>116.74</v>
      </c>
      <c r="I47" s="5">
        <v>6.08E-2</v>
      </c>
      <c r="J47" s="5">
        <v>0.92330000000000001</v>
      </c>
      <c r="K47" s="5">
        <v>0.94389999999999996</v>
      </c>
      <c r="L47" s="5">
        <v>0.98680000000000001</v>
      </c>
      <c r="M47" s="5">
        <v>0.72729999999999995</v>
      </c>
      <c r="N47" s="5">
        <v>0.99039999999999995</v>
      </c>
      <c r="O47" s="11">
        <v>0</v>
      </c>
      <c r="P47" s="5">
        <v>0</v>
      </c>
      <c r="Q47" s="5">
        <v>0</v>
      </c>
      <c r="R47" s="5">
        <v>2.7000000000000001E-3</v>
      </c>
      <c r="S47" s="5">
        <v>0</v>
      </c>
      <c r="T47" s="1">
        <v>12</v>
      </c>
    </row>
    <row r="48" spans="1:20" ht="26.25" x14ac:dyDescent="0.25">
      <c r="A48" s="2" t="s">
        <v>141</v>
      </c>
      <c r="B48" s="2" t="s">
        <v>5</v>
      </c>
      <c r="C48" s="3" t="s">
        <v>142</v>
      </c>
      <c r="D48" s="4" t="s">
        <v>8</v>
      </c>
      <c r="E48" s="5">
        <v>0.96</v>
      </c>
      <c r="F48" s="5">
        <v>1</v>
      </c>
      <c r="G48" s="5">
        <v>1</v>
      </c>
      <c r="H48" s="6">
        <v>89.72</v>
      </c>
      <c r="I48" s="5">
        <v>0.27079999999999999</v>
      </c>
      <c r="J48" s="5">
        <v>1</v>
      </c>
      <c r="K48" s="5">
        <v>1</v>
      </c>
      <c r="L48" s="5">
        <v>1</v>
      </c>
      <c r="M48" s="5">
        <v>0</v>
      </c>
      <c r="N48" s="5">
        <v>1</v>
      </c>
      <c r="O48" s="5" t="s">
        <v>18</v>
      </c>
      <c r="P48" s="5">
        <v>0</v>
      </c>
      <c r="Q48" s="5">
        <v>0</v>
      </c>
      <c r="R48" s="5">
        <v>0</v>
      </c>
      <c r="S48" s="5">
        <v>0</v>
      </c>
      <c r="T48" s="1">
        <v>12</v>
      </c>
    </row>
    <row r="49" spans="1:20" x14ac:dyDescent="0.25">
      <c r="A49" s="2" t="s">
        <v>143</v>
      </c>
      <c r="B49" s="2" t="s">
        <v>57</v>
      </c>
      <c r="C49" s="3" t="s">
        <v>144</v>
      </c>
      <c r="D49" s="4" t="s">
        <v>8</v>
      </c>
      <c r="E49" s="5">
        <v>0.87660000000000005</v>
      </c>
      <c r="F49" s="5">
        <v>0.66669999999999996</v>
      </c>
      <c r="G49" s="5">
        <v>1</v>
      </c>
      <c r="H49" s="6">
        <v>75.47</v>
      </c>
      <c r="I49" s="5">
        <v>6.25E-2</v>
      </c>
      <c r="J49" s="5">
        <v>0.94440000000000002</v>
      </c>
      <c r="K49" s="5">
        <v>1</v>
      </c>
      <c r="L49" s="5">
        <v>1</v>
      </c>
      <c r="M49" s="5">
        <v>1</v>
      </c>
      <c r="N49" s="5">
        <v>1</v>
      </c>
      <c r="O49" s="5" t="s">
        <v>18</v>
      </c>
      <c r="P49" s="5">
        <v>0</v>
      </c>
      <c r="Q49" s="5">
        <v>0</v>
      </c>
      <c r="R49" s="5">
        <v>1.3599999999999999E-2</v>
      </c>
      <c r="S49" s="5">
        <v>0.05</v>
      </c>
      <c r="T49" s="1">
        <v>11</v>
      </c>
    </row>
    <row r="50" spans="1:20" x14ac:dyDescent="0.25">
      <c r="A50" s="2" t="s">
        <v>146</v>
      </c>
      <c r="B50" s="2" t="s">
        <v>145</v>
      </c>
      <c r="C50" s="3" t="s">
        <v>147</v>
      </c>
      <c r="D50" s="4" t="s">
        <v>8</v>
      </c>
      <c r="E50" s="5">
        <v>0.88959999999999995</v>
      </c>
      <c r="F50" s="5">
        <v>1</v>
      </c>
      <c r="G50" s="5">
        <v>1</v>
      </c>
      <c r="H50" s="6">
        <v>117.6</v>
      </c>
      <c r="I50" s="5">
        <v>0.39290000000000003</v>
      </c>
      <c r="J50" s="5">
        <v>1</v>
      </c>
      <c r="K50" s="5">
        <v>0.97140000000000004</v>
      </c>
      <c r="L50" s="5">
        <v>1</v>
      </c>
      <c r="M50" s="5">
        <v>0</v>
      </c>
      <c r="N50" s="5">
        <v>0.97370000000000001</v>
      </c>
      <c r="O50" s="5" t="s">
        <v>18</v>
      </c>
      <c r="P50" s="5">
        <v>0</v>
      </c>
      <c r="Q50" s="5">
        <v>0</v>
      </c>
      <c r="R50" s="5">
        <v>0</v>
      </c>
      <c r="S50" s="5">
        <v>0</v>
      </c>
      <c r="T50" s="1">
        <v>12</v>
      </c>
    </row>
    <row r="51" spans="1:20" x14ac:dyDescent="0.25">
      <c r="A51" s="2" t="s">
        <v>148</v>
      </c>
      <c r="B51" s="2" t="s">
        <v>57</v>
      </c>
      <c r="C51" s="3" t="s">
        <v>149</v>
      </c>
      <c r="D51" s="4" t="s">
        <v>8</v>
      </c>
      <c r="E51" s="5">
        <v>0.95879999999999999</v>
      </c>
      <c r="F51" s="5">
        <v>0</v>
      </c>
      <c r="G51" s="5">
        <v>0</v>
      </c>
      <c r="H51" s="6">
        <v>62.95</v>
      </c>
      <c r="I51" s="5">
        <v>0</v>
      </c>
      <c r="J51" s="5">
        <v>1</v>
      </c>
      <c r="K51" s="5">
        <v>0.94440000000000002</v>
      </c>
      <c r="L51" s="5">
        <v>0.94440000000000002</v>
      </c>
      <c r="M51" s="5">
        <v>1</v>
      </c>
      <c r="N51" s="5">
        <v>1</v>
      </c>
      <c r="O51" s="5" t="s">
        <v>18</v>
      </c>
      <c r="P51" s="5">
        <v>0</v>
      </c>
      <c r="Q51" s="5">
        <v>0</v>
      </c>
      <c r="R51" s="5">
        <v>3.9399999999999998E-2</v>
      </c>
      <c r="S51" s="5">
        <v>4.7600000000000003E-2</v>
      </c>
      <c r="T51" s="1">
        <v>11</v>
      </c>
    </row>
    <row r="52" spans="1:20" x14ac:dyDescent="0.25">
      <c r="A52" s="2" t="s">
        <v>151</v>
      </c>
      <c r="B52" s="2" t="s">
        <v>150</v>
      </c>
      <c r="C52" s="3" t="s">
        <v>152</v>
      </c>
      <c r="D52" s="4" t="s">
        <v>8</v>
      </c>
      <c r="E52" s="5">
        <v>0.83740000000000003</v>
      </c>
      <c r="F52" s="5">
        <v>1</v>
      </c>
      <c r="G52" s="5">
        <v>1</v>
      </c>
      <c r="H52" s="6">
        <v>74.25</v>
      </c>
      <c r="I52" s="5">
        <v>0.34379999999999999</v>
      </c>
      <c r="J52" s="5">
        <v>0.81399999999999995</v>
      </c>
      <c r="K52" s="5">
        <v>0.95350000000000001</v>
      </c>
      <c r="L52" s="5">
        <v>1</v>
      </c>
      <c r="M52" s="5">
        <v>0</v>
      </c>
      <c r="N52" s="5">
        <v>0.98</v>
      </c>
      <c r="O52" s="5" t="s">
        <v>18</v>
      </c>
      <c r="P52" s="5">
        <v>0</v>
      </c>
      <c r="Q52" s="5">
        <v>0</v>
      </c>
      <c r="R52" s="5">
        <v>0</v>
      </c>
      <c r="S52" s="5">
        <v>0</v>
      </c>
      <c r="T52" s="1">
        <v>12</v>
      </c>
    </row>
    <row r="53" spans="1:20" ht="26.25" x14ac:dyDescent="0.25">
      <c r="A53" s="2" t="s">
        <v>153</v>
      </c>
      <c r="B53" s="2" t="s">
        <v>5</v>
      </c>
      <c r="C53" s="3" t="s">
        <v>154</v>
      </c>
      <c r="D53" s="4" t="s">
        <v>8</v>
      </c>
      <c r="E53" s="5">
        <v>0.9385</v>
      </c>
      <c r="F53" s="5">
        <v>1</v>
      </c>
      <c r="G53" s="5">
        <v>1</v>
      </c>
      <c r="H53" s="6">
        <v>75.42</v>
      </c>
      <c r="I53" s="5">
        <v>6.6699999999999995E-2</v>
      </c>
      <c r="J53" s="5">
        <v>0.9667</v>
      </c>
      <c r="K53" s="5">
        <v>1</v>
      </c>
      <c r="L53" s="5">
        <v>1</v>
      </c>
      <c r="M53" s="5">
        <v>1</v>
      </c>
      <c r="N53" s="5">
        <v>1</v>
      </c>
      <c r="O53" s="5" t="s">
        <v>18</v>
      </c>
      <c r="P53" s="5">
        <v>0</v>
      </c>
      <c r="Q53" s="5">
        <v>0</v>
      </c>
      <c r="R53" s="5">
        <v>0</v>
      </c>
      <c r="S53" s="5">
        <v>3.3300000000000003E-2</v>
      </c>
      <c r="T53" s="1">
        <v>12</v>
      </c>
    </row>
    <row r="54" spans="1:20" x14ac:dyDescent="0.25">
      <c r="A54" s="2" t="s">
        <v>155</v>
      </c>
      <c r="B54" s="2" t="s">
        <v>74</v>
      </c>
      <c r="C54" s="3" t="s">
        <v>156</v>
      </c>
      <c r="D54" s="4" t="s">
        <v>8</v>
      </c>
      <c r="E54" s="5">
        <v>0.9</v>
      </c>
      <c r="F54" s="5">
        <v>1</v>
      </c>
      <c r="G54" s="5">
        <v>1</v>
      </c>
      <c r="H54" s="6">
        <v>111.36</v>
      </c>
      <c r="I54" s="5">
        <v>8.3299999999999999E-2</v>
      </c>
      <c r="J54" s="5">
        <v>0.91400000000000003</v>
      </c>
      <c r="K54" s="5">
        <v>1</v>
      </c>
      <c r="L54" s="5">
        <v>1</v>
      </c>
      <c r="M54" s="5">
        <v>1</v>
      </c>
      <c r="N54" s="5">
        <v>1</v>
      </c>
      <c r="O54" s="5" t="s">
        <v>18</v>
      </c>
      <c r="P54" s="5">
        <v>0</v>
      </c>
      <c r="Q54" s="5">
        <v>0</v>
      </c>
      <c r="R54" s="5">
        <v>0</v>
      </c>
      <c r="S54" s="5">
        <v>0</v>
      </c>
      <c r="T54" s="1">
        <v>12</v>
      </c>
    </row>
    <row r="55" spans="1:20" ht="39" x14ac:dyDescent="0.25">
      <c r="A55" s="12" t="s">
        <v>158</v>
      </c>
      <c r="B55" s="2" t="s">
        <v>398</v>
      </c>
      <c r="C55" s="3" t="s">
        <v>159</v>
      </c>
      <c r="D55" s="4" t="s">
        <v>8</v>
      </c>
      <c r="E55" s="7">
        <v>0.89049999999999996</v>
      </c>
      <c r="F55" s="5">
        <v>1</v>
      </c>
      <c r="G55" s="5">
        <v>1</v>
      </c>
      <c r="H55" s="8">
        <v>133.08000000000001</v>
      </c>
      <c r="I55" s="7">
        <v>0.1077</v>
      </c>
      <c r="J55" s="7">
        <v>0.90769999999999995</v>
      </c>
      <c r="K55" s="7">
        <v>0.96919999999999995</v>
      </c>
      <c r="L55" s="7">
        <v>1</v>
      </c>
      <c r="M55" s="7">
        <v>0</v>
      </c>
      <c r="N55" s="7">
        <v>1</v>
      </c>
      <c r="O55" s="5" t="s">
        <v>18</v>
      </c>
      <c r="P55" s="7">
        <v>0</v>
      </c>
      <c r="Q55" s="7">
        <v>0</v>
      </c>
      <c r="R55" s="7">
        <v>0</v>
      </c>
      <c r="S55" s="7">
        <v>4.48E-2</v>
      </c>
      <c r="T55" s="1">
        <v>12</v>
      </c>
    </row>
    <row r="56" spans="1:20" ht="51.75" x14ac:dyDescent="0.25">
      <c r="A56" s="2" t="s">
        <v>160</v>
      </c>
      <c r="B56" s="2" t="s">
        <v>399</v>
      </c>
      <c r="C56" s="3" t="s">
        <v>161</v>
      </c>
      <c r="D56" s="4" t="s">
        <v>8</v>
      </c>
      <c r="E56" s="5">
        <v>0.91479999999999995</v>
      </c>
      <c r="F56" s="5">
        <v>1</v>
      </c>
      <c r="G56" s="5">
        <v>1</v>
      </c>
      <c r="H56" s="6">
        <v>97.07</v>
      </c>
      <c r="I56" s="5">
        <v>0.2273</v>
      </c>
      <c r="J56" s="5">
        <v>0.8</v>
      </c>
      <c r="K56" s="5">
        <v>1</v>
      </c>
      <c r="L56" s="5">
        <v>1</v>
      </c>
      <c r="M56" s="5">
        <v>0</v>
      </c>
      <c r="N56" s="5">
        <v>1</v>
      </c>
      <c r="O56" s="5" t="s">
        <v>18</v>
      </c>
      <c r="P56" s="5">
        <v>0</v>
      </c>
      <c r="Q56" s="5">
        <v>0</v>
      </c>
      <c r="R56" s="5">
        <v>0</v>
      </c>
      <c r="S56" s="5">
        <v>0</v>
      </c>
      <c r="T56" s="1">
        <v>12</v>
      </c>
    </row>
    <row r="57" spans="1:20" ht="39" x14ac:dyDescent="0.25">
      <c r="A57" s="2" t="s">
        <v>163</v>
      </c>
      <c r="B57" s="2" t="s">
        <v>162</v>
      </c>
      <c r="C57" s="3" t="s">
        <v>164</v>
      </c>
      <c r="D57" s="4" t="s">
        <v>8</v>
      </c>
      <c r="E57" s="5">
        <v>0.99299999999999999</v>
      </c>
      <c r="F57" s="5">
        <v>1</v>
      </c>
      <c r="G57" s="5">
        <v>1</v>
      </c>
      <c r="H57" s="6">
        <v>105.78</v>
      </c>
      <c r="I57" s="5">
        <v>0.4</v>
      </c>
      <c r="J57" s="5">
        <v>0.90159999999999996</v>
      </c>
      <c r="K57" s="5">
        <v>0.9355</v>
      </c>
      <c r="L57" s="5">
        <v>0.9839</v>
      </c>
      <c r="M57" s="5">
        <v>0</v>
      </c>
      <c r="N57" s="5">
        <v>0.98409999999999997</v>
      </c>
      <c r="O57" s="5" t="s">
        <v>18</v>
      </c>
      <c r="P57" s="5">
        <v>1.5599999999999999E-2</v>
      </c>
      <c r="Q57" s="5">
        <v>0</v>
      </c>
      <c r="R57" s="5">
        <v>4.1999999999999997E-3</v>
      </c>
      <c r="S57" s="5">
        <v>0</v>
      </c>
      <c r="T57" s="1">
        <v>12</v>
      </c>
    </row>
    <row r="58" spans="1:20" ht="64.5" x14ac:dyDescent="0.25">
      <c r="A58" s="2" t="s">
        <v>165</v>
      </c>
      <c r="B58" s="2" t="s">
        <v>57</v>
      </c>
      <c r="C58" s="3" t="s">
        <v>166</v>
      </c>
      <c r="D58" s="4" t="s">
        <v>8</v>
      </c>
      <c r="E58" s="7">
        <v>0.92669999999999997</v>
      </c>
      <c r="F58" s="5">
        <v>1</v>
      </c>
      <c r="G58" s="5">
        <v>1</v>
      </c>
      <c r="H58" s="8">
        <v>141.13999999999999</v>
      </c>
      <c r="I58" s="7">
        <v>0.23530000000000001</v>
      </c>
      <c r="J58" s="7">
        <v>0.79690000000000005</v>
      </c>
      <c r="K58" s="7">
        <v>0.90629999999999999</v>
      </c>
      <c r="L58" s="5">
        <v>1</v>
      </c>
      <c r="M58" s="7">
        <v>1</v>
      </c>
      <c r="N58" s="7">
        <v>1</v>
      </c>
      <c r="O58" s="5" t="s">
        <v>18</v>
      </c>
      <c r="P58" s="7">
        <v>0</v>
      </c>
      <c r="Q58" s="7">
        <v>0</v>
      </c>
      <c r="R58" s="7">
        <v>1.49E-2</v>
      </c>
      <c r="S58" s="7">
        <v>0</v>
      </c>
      <c r="T58" s="1">
        <v>11</v>
      </c>
    </row>
    <row r="59" spans="1:20" x14ac:dyDescent="0.25">
      <c r="A59" s="2" t="s">
        <v>167</v>
      </c>
      <c r="B59" s="2" t="s">
        <v>42</v>
      </c>
      <c r="C59" s="3" t="s">
        <v>168</v>
      </c>
      <c r="D59" s="4" t="s">
        <v>8</v>
      </c>
      <c r="E59" s="5">
        <v>1</v>
      </c>
      <c r="F59" s="5">
        <v>1</v>
      </c>
      <c r="G59" s="5">
        <v>1</v>
      </c>
      <c r="H59" s="6">
        <v>119.64</v>
      </c>
      <c r="I59" s="5">
        <v>0.18179999999999999</v>
      </c>
      <c r="J59" s="5">
        <v>0.66669999999999996</v>
      </c>
      <c r="K59" s="5">
        <v>1</v>
      </c>
      <c r="L59" s="5">
        <v>1</v>
      </c>
      <c r="M59" s="5">
        <v>0</v>
      </c>
      <c r="N59" s="5">
        <v>1</v>
      </c>
      <c r="O59" s="5" t="s">
        <v>18</v>
      </c>
      <c r="P59" s="5">
        <v>0</v>
      </c>
      <c r="Q59" s="5">
        <v>0</v>
      </c>
      <c r="R59" s="5">
        <v>0</v>
      </c>
      <c r="S59" s="5">
        <v>0</v>
      </c>
      <c r="T59" s="1">
        <v>12</v>
      </c>
    </row>
    <row r="60" spans="1:20" x14ac:dyDescent="0.25">
      <c r="A60" s="2" t="s">
        <v>169</v>
      </c>
      <c r="B60" s="2" t="s">
        <v>42</v>
      </c>
      <c r="C60" s="3" t="s">
        <v>170</v>
      </c>
      <c r="D60" s="4" t="s">
        <v>8</v>
      </c>
      <c r="E60" s="5">
        <v>0.9466</v>
      </c>
      <c r="F60" s="5">
        <v>1</v>
      </c>
      <c r="G60" s="5">
        <v>1</v>
      </c>
      <c r="H60" s="6">
        <v>105.76</v>
      </c>
      <c r="I60" s="5">
        <v>0</v>
      </c>
      <c r="J60" s="5">
        <v>0.97440000000000004</v>
      </c>
      <c r="K60" s="5">
        <v>0.92310000000000003</v>
      </c>
      <c r="L60" s="5">
        <v>1</v>
      </c>
      <c r="M60" s="5">
        <v>0</v>
      </c>
      <c r="N60" s="5">
        <v>1</v>
      </c>
      <c r="O60" s="5" t="s">
        <v>18</v>
      </c>
      <c r="P60" s="5">
        <v>0</v>
      </c>
      <c r="Q60" s="5">
        <v>0</v>
      </c>
      <c r="R60" s="5">
        <v>0</v>
      </c>
      <c r="S60" s="5">
        <v>0</v>
      </c>
      <c r="T60" s="1">
        <v>12</v>
      </c>
    </row>
    <row r="61" spans="1:20" ht="26.25" x14ac:dyDescent="0.25">
      <c r="A61" s="2" t="s">
        <v>172</v>
      </c>
      <c r="B61" s="2" t="s">
        <v>171</v>
      </c>
      <c r="C61" s="3" t="s">
        <v>173</v>
      </c>
      <c r="D61" s="4" t="s">
        <v>8</v>
      </c>
      <c r="E61" s="5">
        <v>0.54239999999999999</v>
      </c>
      <c r="F61" s="5">
        <v>0.66669999999999996</v>
      </c>
      <c r="G61" s="5">
        <v>1</v>
      </c>
      <c r="H61" s="6">
        <v>148.03</v>
      </c>
      <c r="I61" s="5">
        <v>5.8799999999999998E-2</v>
      </c>
      <c r="J61" s="5">
        <v>0.83330000000000004</v>
      </c>
      <c r="K61" s="5">
        <v>0.91669999999999996</v>
      </c>
      <c r="L61" s="5">
        <v>1</v>
      </c>
      <c r="M61" s="5">
        <v>0</v>
      </c>
      <c r="N61" s="5">
        <v>1</v>
      </c>
      <c r="O61" s="5" t="s">
        <v>18</v>
      </c>
      <c r="P61" s="5">
        <v>3.6999999999999998E-2</v>
      </c>
      <c r="Q61" s="5">
        <v>0</v>
      </c>
      <c r="R61" s="5">
        <v>0</v>
      </c>
      <c r="S61" s="5">
        <v>3.6999999999999998E-2</v>
      </c>
      <c r="T61" s="1">
        <v>12</v>
      </c>
    </row>
    <row r="62" spans="1:20" x14ac:dyDescent="0.25">
      <c r="A62" s="2" t="s">
        <v>174</v>
      </c>
      <c r="B62" s="2" t="s">
        <v>42</v>
      </c>
      <c r="C62" s="3" t="s">
        <v>175</v>
      </c>
      <c r="D62" s="4" t="s">
        <v>8</v>
      </c>
      <c r="E62" s="5">
        <v>0.83460000000000001</v>
      </c>
      <c r="F62" s="5">
        <v>1</v>
      </c>
      <c r="G62" s="5">
        <v>1</v>
      </c>
      <c r="H62" s="6">
        <v>101.39</v>
      </c>
      <c r="I62" s="5">
        <v>0.1154</v>
      </c>
      <c r="J62" s="5">
        <v>1</v>
      </c>
      <c r="K62" s="5">
        <v>0.96970000000000001</v>
      </c>
      <c r="L62" s="5">
        <v>1</v>
      </c>
      <c r="M62" s="5">
        <v>1</v>
      </c>
      <c r="N62" s="5">
        <v>1</v>
      </c>
      <c r="O62" s="5" t="s">
        <v>18</v>
      </c>
      <c r="P62" s="5">
        <v>0</v>
      </c>
      <c r="Q62" s="5">
        <v>0</v>
      </c>
      <c r="R62" s="5">
        <v>0</v>
      </c>
      <c r="S62" s="5">
        <v>0</v>
      </c>
      <c r="T62" s="1">
        <v>12</v>
      </c>
    </row>
    <row r="63" spans="1:20" x14ac:dyDescent="0.25">
      <c r="A63" s="2" t="s">
        <v>176</v>
      </c>
      <c r="B63" s="2" t="s">
        <v>126</v>
      </c>
      <c r="C63" s="3" t="s">
        <v>177</v>
      </c>
      <c r="D63" s="4" t="s">
        <v>8</v>
      </c>
      <c r="E63" s="5">
        <v>0.94230000000000003</v>
      </c>
      <c r="F63" s="5">
        <v>1</v>
      </c>
      <c r="G63" s="5">
        <v>1</v>
      </c>
      <c r="H63" s="6">
        <v>39.119999999999997</v>
      </c>
      <c r="I63" s="5">
        <v>0</v>
      </c>
      <c r="J63" s="5">
        <v>0.75</v>
      </c>
      <c r="K63" s="5">
        <v>1</v>
      </c>
      <c r="L63" s="5">
        <v>1</v>
      </c>
      <c r="M63" s="5">
        <v>0</v>
      </c>
      <c r="N63" s="5">
        <v>1</v>
      </c>
      <c r="O63" s="5" t="s">
        <v>18</v>
      </c>
      <c r="P63" s="5">
        <v>0</v>
      </c>
      <c r="Q63" s="5">
        <v>0</v>
      </c>
      <c r="R63" s="5">
        <v>0</v>
      </c>
      <c r="S63" s="5">
        <v>0</v>
      </c>
      <c r="T63" s="1">
        <v>12</v>
      </c>
    </row>
    <row r="64" spans="1:20" x14ac:dyDescent="0.25">
      <c r="A64" s="2" t="s">
        <v>179</v>
      </c>
      <c r="B64" s="2" t="s">
        <v>178</v>
      </c>
      <c r="C64" s="3" t="s">
        <v>180</v>
      </c>
      <c r="D64" s="4" t="s">
        <v>8</v>
      </c>
      <c r="E64" s="5">
        <v>0.88300000000000001</v>
      </c>
      <c r="F64" s="5">
        <v>1</v>
      </c>
      <c r="G64" s="5">
        <v>1</v>
      </c>
      <c r="H64" s="6">
        <v>68.569999999999993</v>
      </c>
      <c r="I64" s="5">
        <v>7.1400000000000005E-2</v>
      </c>
      <c r="J64" s="5">
        <v>0.90910000000000002</v>
      </c>
      <c r="K64" s="5">
        <v>0.86360000000000003</v>
      </c>
      <c r="L64" s="5">
        <v>1</v>
      </c>
      <c r="M64" s="5">
        <v>1</v>
      </c>
      <c r="N64" s="5">
        <v>1</v>
      </c>
      <c r="O64" s="5" t="s">
        <v>18</v>
      </c>
      <c r="P64" s="5">
        <v>0</v>
      </c>
      <c r="Q64" s="5">
        <v>0</v>
      </c>
      <c r="R64" s="5">
        <v>0</v>
      </c>
      <c r="S64" s="5">
        <v>7.6899999999999996E-2</v>
      </c>
      <c r="T64" s="1">
        <v>12</v>
      </c>
    </row>
    <row r="65" spans="1:20" x14ac:dyDescent="0.25">
      <c r="A65" s="2" t="s">
        <v>181</v>
      </c>
      <c r="B65" s="2" t="s">
        <v>42</v>
      </c>
      <c r="C65" s="3" t="s">
        <v>182</v>
      </c>
      <c r="D65" s="4" t="s">
        <v>8</v>
      </c>
      <c r="E65" s="5">
        <v>0.82740000000000002</v>
      </c>
      <c r="F65" s="5">
        <v>1</v>
      </c>
      <c r="G65" s="5">
        <v>1</v>
      </c>
      <c r="H65" s="6">
        <v>130.31</v>
      </c>
      <c r="I65" s="5">
        <v>0.4113</v>
      </c>
      <c r="J65" s="5">
        <v>0.63549999999999995</v>
      </c>
      <c r="K65" s="5">
        <v>0.9073</v>
      </c>
      <c r="L65" s="5">
        <v>0.99309999999999998</v>
      </c>
      <c r="M65" s="5">
        <v>0.92859999999999998</v>
      </c>
      <c r="N65" s="5">
        <v>0.99660000000000004</v>
      </c>
      <c r="O65" s="5" t="s">
        <v>18</v>
      </c>
      <c r="P65" s="5">
        <v>0</v>
      </c>
      <c r="Q65" s="5">
        <v>1.5100000000000001E-2</v>
      </c>
      <c r="R65" s="5">
        <v>2.3199999999999998E-2</v>
      </c>
      <c r="S65" s="5">
        <v>1.44E-2</v>
      </c>
      <c r="T65" s="1">
        <v>12</v>
      </c>
    </row>
    <row r="66" spans="1:20" ht="39" x14ac:dyDescent="0.25">
      <c r="A66" s="2" t="s">
        <v>183</v>
      </c>
      <c r="B66" s="2" t="s">
        <v>126</v>
      </c>
      <c r="C66" s="3" t="s">
        <v>184</v>
      </c>
      <c r="D66" s="4" t="s">
        <v>8</v>
      </c>
      <c r="E66" s="7">
        <v>0.80869999999999997</v>
      </c>
      <c r="F66" s="5">
        <v>1</v>
      </c>
      <c r="G66" s="5">
        <v>1</v>
      </c>
      <c r="H66" s="8">
        <v>107.55</v>
      </c>
      <c r="I66" s="7">
        <v>0.1</v>
      </c>
      <c r="J66" s="7">
        <v>0.83609999999999995</v>
      </c>
      <c r="K66" s="7">
        <v>0.9194</v>
      </c>
      <c r="L66" s="7">
        <v>0.9677</v>
      </c>
      <c r="M66" s="7">
        <v>0.875</v>
      </c>
      <c r="N66" s="7">
        <v>0.98550000000000004</v>
      </c>
      <c r="O66" s="5" t="s">
        <v>18</v>
      </c>
      <c r="P66" s="5">
        <v>0</v>
      </c>
      <c r="Q66" s="5">
        <v>0</v>
      </c>
      <c r="R66" s="5">
        <v>4.7999999999999996E-3</v>
      </c>
      <c r="S66" s="5">
        <v>1.41E-2</v>
      </c>
      <c r="T66" s="1">
        <v>12</v>
      </c>
    </row>
    <row r="67" spans="1:20" x14ac:dyDescent="0.25">
      <c r="A67" s="2" t="s">
        <v>185</v>
      </c>
      <c r="B67" s="2" t="s">
        <v>68</v>
      </c>
      <c r="C67" s="3" t="s">
        <v>186</v>
      </c>
      <c r="D67" s="4" t="s">
        <v>8</v>
      </c>
      <c r="E67" s="5">
        <v>0.96530000000000005</v>
      </c>
      <c r="F67" s="5">
        <v>1</v>
      </c>
      <c r="G67" s="5">
        <v>1</v>
      </c>
      <c r="H67" s="6">
        <v>125.8</v>
      </c>
      <c r="I67" s="5">
        <v>0.10290000000000001</v>
      </c>
      <c r="J67" s="5">
        <v>0.84430000000000005</v>
      </c>
      <c r="K67" s="5">
        <v>0.90569999999999995</v>
      </c>
      <c r="L67" s="5">
        <v>1</v>
      </c>
      <c r="M67" s="5">
        <v>0.5</v>
      </c>
      <c r="N67" s="5">
        <v>0.98619999999999997</v>
      </c>
      <c r="O67" s="5" t="s">
        <v>18</v>
      </c>
      <c r="P67" s="5">
        <v>0</v>
      </c>
      <c r="Q67" s="5">
        <v>0</v>
      </c>
      <c r="R67" s="5">
        <v>0</v>
      </c>
      <c r="S67" s="5">
        <v>0</v>
      </c>
      <c r="T67" s="1">
        <v>12</v>
      </c>
    </row>
    <row r="68" spans="1:20" x14ac:dyDescent="0.25">
      <c r="A68" s="2" t="s">
        <v>187</v>
      </c>
      <c r="B68" s="2" t="s">
        <v>111</v>
      </c>
      <c r="C68" s="3" t="s">
        <v>188</v>
      </c>
      <c r="D68" s="4" t="s">
        <v>8</v>
      </c>
      <c r="E68" s="5">
        <v>0.99780000000000002</v>
      </c>
      <c r="F68" s="5">
        <v>1</v>
      </c>
      <c r="G68" s="5">
        <v>1</v>
      </c>
      <c r="H68" s="6">
        <v>92.3</v>
      </c>
      <c r="I68" s="5">
        <v>0.1333</v>
      </c>
      <c r="J68" s="5">
        <v>0.86670000000000003</v>
      </c>
      <c r="K68" s="5">
        <v>1</v>
      </c>
      <c r="L68" s="5">
        <v>1</v>
      </c>
      <c r="M68" s="5">
        <v>0</v>
      </c>
      <c r="N68" s="5">
        <v>1</v>
      </c>
      <c r="O68" s="5" t="s">
        <v>18</v>
      </c>
      <c r="P68" s="5">
        <v>0</v>
      </c>
      <c r="Q68" s="5">
        <v>0</v>
      </c>
      <c r="R68" s="5">
        <v>0</v>
      </c>
      <c r="S68" s="5">
        <v>0</v>
      </c>
      <c r="T68" s="1">
        <v>12</v>
      </c>
    </row>
    <row r="69" spans="1:20" x14ac:dyDescent="0.25">
      <c r="A69" s="2" t="s">
        <v>190</v>
      </c>
      <c r="B69" s="2" t="s">
        <v>189</v>
      </c>
      <c r="C69" s="3" t="s">
        <v>191</v>
      </c>
      <c r="D69" s="4" t="s">
        <v>8</v>
      </c>
      <c r="E69" s="5">
        <v>0.87619999999999998</v>
      </c>
      <c r="F69" s="5">
        <v>1</v>
      </c>
      <c r="G69" s="5">
        <v>1</v>
      </c>
      <c r="H69" s="6">
        <v>134.81</v>
      </c>
      <c r="I69" s="5">
        <v>0.26090000000000002</v>
      </c>
      <c r="J69" s="5">
        <v>0.80649999999999999</v>
      </c>
      <c r="K69" s="5">
        <v>0.9355</v>
      </c>
      <c r="L69" s="5">
        <v>1</v>
      </c>
      <c r="M69" s="5">
        <v>0</v>
      </c>
      <c r="N69" s="5">
        <v>0.9677</v>
      </c>
      <c r="O69" s="5" t="s">
        <v>18</v>
      </c>
      <c r="P69" s="5">
        <v>0</v>
      </c>
      <c r="Q69" s="5">
        <v>0</v>
      </c>
      <c r="R69" s="5">
        <v>0.25</v>
      </c>
      <c r="S69" s="5">
        <v>0</v>
      </c>
      <c r="T69" s="1">
        <v>12</v>
      </c>
    </row>
    <row r="70" spans="1:20" ht="26.25" x14ac:dyDescent="0.25">
      <c r="A70" s="2" t="s">
        <v>193</v>
      </c>
      <c r="B70" s="2" t="s">
        <v>192</v>
      </c>
      <c r="C70" s="3" t="s">
        <v>194</v>
      </c>
      <c r="D70" s="4" t="s">
        <v>8</v>
      </c>
      <c r="E70" s="5">
        <v>0.75360000000000005</v>
      </c>
      <c r="F70" s="5">
        <v>1</v>
      </c>
      <c r="G70" s="5">
        <v>1</v>
      </c>
      <c r="H70" s="6">
        <v>75.38</v>
      </c>
      <c r="I70" s="5">
        <v>0.2</v>
      </c>
      <c r="J70" s="5">
        <v>0.7</v>
      </c>
      <c r="K70" s="5">
        <v>1</v>
      </c>
      <c r="L70" s="5">
        <v>0.88</v>
      </c>
      <c r="M70" s="5">
        <v>1</v>
      </c>
      <c r="N70" s="5">
        <v>1</v>
      </c>
      <c r="O70" s="5" t="s">
        <v>18</v>
      </c>
      <c r="P70" s="5">
        <v>0</v>
      </c>
      <c r="Q70" s="5">
        <v>0</v>
      </c>
      <c r="R70" s="5">
        <v>0</v>
      </c>
      <c r="S70" s="5">
        <v>0</v>
      </c>
      <c r="T70" s="1">
        <v>12</v>
      </c>
    </row>
    <row r="71" spans="1:20" x14ac:dyDescent="0.25">
      <c r="A71" s="2" t="s">
        <v>195</v>
      </c>
      <c r="B71" s="2" t="s">
        <v>108</v>
      </c>
      <c r="C71" s="13" t="s">
        <v>196</v>
      </c>
      <c r="D71" s="4" t="s">
        <v>8</v>
      </c>
      <c r="E71" s="5">
        <v>0.92859999999999998</v>
      </c>
      <c r="F71" s="5">
        <v>1</v>
      </c>
      <c r="G71" s="5">
        <v>1</v>
      </c>
      <c r="H71" s="6">
        <v>158.43</v>
      </c>
      <c r="I71" s="5">
        <v>0.2</v>
      </c>
      <c r="J71" s="5">
        <v>0.72</v>
      </c>
      <c r="K71" s="5">
        <v>1</v>
      </c>
      <c r="L71" s="5">
        <v>1</v>
      </c>
      <c r="M71" s="5">
        <v>0</v>
      </c>
      <c r="N71" s="5">
        <v>1</v>
      </c>
      <c r="O71" s="5" t="s">
        <v>18</v>
      </c>
      <c r="P71" s="5">
        <v>0</v>
      </c>
      <c r="Q71" s="5">
        <v>0</v>
      </c>
      <c r="R71" s="5">
        <v>0</v>
      </c>
      <c r="S71" s="5">
        <v>0</v>
      </c>
      <c r="T71" s="1">
        <v>12</v>
      </c>
    </row>
    <row r="72" spans="1:20" x14ac:dyDescent="0.25">
      <c r="A72" s="2" t="s">
        <v>198</v>
      </c>
      <c r="B72" s="2" t="s">
        <v>197</v>
      </c>
      <c r="C72" s="3" t="s">
        <v>199</v>
      </c>
      <c r="D72" s="4" t="s">
        <v>8</v>
      </c>
      <c r="E72" s="5">
        <v>0.86240000000000006</v>
      </c>
      <c r="F72" s="5">
        <v>1</v>
      </c>
      <c r="G72" s="5">
        <v>1</v>
      </c>
      <c r="H72" s="6">
        <v>54.04</v>
      </c>
      <c r="I72" s="5">
        <v>9.8400000000000001E-2</v>
      </c>
      <c r="J72" s="5">
        <v>0.77049999999999996</v>
      </c>
      <c r="K72" s="5">
        <v>1</v>
      </c>
      <c r="L72" s="5">
        <v>1</v>
      </c>
      <c r="M72" s="5">
        <v>1</v>
      </c>
      <c r="N72" s="5">
        <v>1</v>
      </c>
      <c r="O72" s="5" t="s">
        <v>18</v>
      </c>
      <c r="P72" s="5">
        <v>0</v>
      </c>
      <c r="Q72" s="5">
        <v>0</v>
      </c>
      <c r="R72" s="5">
        <v>8.2000000000000007E-3</v>
      </c>
      <c r="S72" s="5">
        <v>3.0300000000000001E-2</v>
      </c>
      <c r="T72" s="1">
        <v>12</v>
      </c>
    </row>
    <row r="73" spans="1:20" ht="26.25" x14ac:dyDescent="0.25">
      <c r="A73" s="2" t="s">
        <v>200</v>
      </c>
      <c r="B73" s="2" t="s">
        <v>60</v>
      </c>
      <c r="C73" s="3" t="s">
        <v>201</v>
      </c>
      <c r="D73" s="4" t="s">
        <v>8</v>
      </c>
      <c r="E73" s="5">
        <v>0.74709999999999999</v>
      </c>
      <c r="F73" s="5">
        <v>1</v>
      </c>
      <c r="G73" s="5">
        <v>1</v>
      </c>
      <c r="H73" s="6">
        <v>142.49</v>
      </c>
      <c r="I73" s="5">
        <v>0.31359999999999999</v>
      </c>
      <c r="J73" s="5">
        <v>0.55930000000000002</v>
      </c>
      <c r="K73" s="5">
        <v>0.86439999999999995</v>
      </c>
      <c r="L73" s="5">
        <v>1</v>
      </c>
      <c r="M73" s="5">
        <v>1</v>
      </c>
      <c r="N73" s="5">
        <v>1</v>
      </c>
      <c r="O73" s="5" t="s">
        <v>18</v>
      </c>
      <c r="P73" s="5">
        <v>0</v>
      </c>
      <c r="Q73" s="5">
        <v>2.2200000000000001E-2</v>
      </c>
      <c r="R73" s="5">
        <v>0</v>
      </c>
      <c r="S73" s="5">
        <v>1.6899999999999998E-2</v>
      </c>
      <c r="T73" s="1">
        <v>12</v>
      </c>
    </row>
    <row r="74" spans="1:20" x14ac:dyDescent="0.25">
      <c r="A74" s="2" t="s">
        <v>203</v>
      </c>
      <c r="B74" s="2" t="s">
        <v>202</v>
      </c>
      <c r="C74" s="3" t="s">
        <v>204</v>
      </c>
      <c r="D74" s="4" t="s">
        <v>8</v>
      </c>
      <c r="E74" s="5">
        <v>0.87929999999999997</v>
      </c>
      <c r="F74" s="5">
        <v>1</v>
      </c>
      <c r="G74" s="5">
        <v>1</v>
      </c>
      <c r="H74" s="6">
        <v>108.47</v>
      </c>
      <c r="I74" s="5">
        <v>0.1212</v>
      </c>
      <c r="J74" s="5">
        <v>0.84850000000000003</v>
      </c>
      <c r="K74" s="5">
        <v>1</v>
      </c>
      <c r="L74" s="5">
        <v>1</v>
      </c>
      <c r="M74" s="5">
        <v>1</v>
      </c>
      <c r="N74" s="5">
        <v>1</v>
      </c>
      <c r="O74" s="5" t="s">
        <v>18</v>
      </c>
      <c r="P74" s="5">
        <v>0</v>
      </c>
      <c r="Q74" s="5">
        <v>0</v>
      </c>
      <c r="R74" s="5">
        <v>0</v>
      </c>
      <c r="S74" s="5">
        <v>0</v>
      </c>
      <c r="T74" s="1">
        <v>12</v>
      </c>
    </row>
    <row r="75" spans="1:20" x14ac:dyDescent="0.25">
      <c r="A75" s="2" t="s">
        <v>206</v>
      </c>
      <c r="B75" s="2" t="s">
        <v>205</v>
      </c>
      <c r="C75" s="3" t="s">
        <v>207</v>
      </c>
      <c r="D75" s="4" t="s">
        <v>8</v>
      </c>
      <c r="E75" s="5">
        <v>0.9667</v>
      </c>
      <c r="F75" s="5">
        <v>1</v>
      </c>
      <c r="G75" s="5">
        <v>1</v>
      </c>
      <c r="H75" s="6">
        <v>127.94</v>
      </c>
      <c r="I75" s="5">
        <v>0.31709999999999999</v>
      </c>
      <c r="J75" s="5">
        <v>0.73170000000000002</v>
      </c>
      <c r="K75" s="5">
        <v>1</v>
      </c>
      <c r="L75" s="5">
        <v>0.98409999999999997</v>
      </c>
      <c r="M75" s="5">
        <v>1</v>
      </c>
      <c r="N75" s="5">
        <v>1</v>
      </c>
      <c r="O75" s="5" t="s">
        <v>18</v>
      </c>
      <c r="P75" s="5">
        <v>0</v>
      </c>
      <c r="Q75" s="5">
        <v>0</v>
      </c>
      <c r="R75" s="5">
        <v>0</v>
      </c>
      <c r="S75" s="5">
        <v>0</v>
      </c>
      <c r="T75" s="1">
        <v>12</v>
      </c>
    </row>
    <row r="76" spans="1:20" ht="39" x14ac:dyDescent="0.25">
      <c r="A76" s="2" t="s">
        <v>209</v>
      </c>
      <c r="B76" s="2" t="s">
        <v>208</v>
      </c>
      <c r="C76" s="3" t="s">
        <v>210</v>
      </c>
      <c r="D76" s="4" t="s">
        <v>8</v>
      </c>
      <c r="E76" s="7">
        <v>0.89970000000000006</v>
      </c>
      <c r="F76" s="5">
        <v>1</v>
      </c>
      <c r="G76" s="5">
        <v>1</v>
      </c>
      <c r="H76" s="8">
        <v>132.01</v>
      </c>
      <c r="I76" s="7">
        <v>0.1966</v>
      </c>
      <c r="J76" s="7">
        <v>0.35899999999999999</v>
      </c>
      <c r="K76" s="7">
        <v>0.79490000000000005</v>
      </c>
      <c r="L76" s="7">
        <v>1</v>
      </c>
      <c r="M76" s="7">
        <v>1</v>
      </c>
      <c r="N76" s="7">
        <v>1</v>
      </c>
      <c r="O76" s="5" t="s">
        <v>18</v>
      </c>
      <c r="P76" s="7">
        <v>8.5000000000000006E-3</v>
      </c>
      <c r="Q76" s="7">
        <v>0.09</v>
      </c>
      <c r="R76" s="7">
        <v>0</v>
      </c>
      <c r="S76" s="7">
        <v>0</v>
      </c>
      <c r="T76" s="1">
        <v>12</v>
      </c>
    </row>
    <row r="77" spans="1:20" ht="39" x14ac:dyDescent="0.25">
      <c r="A77" s="2" t="s">
        <v>211</v>
      </c>
      <c r="B77" s="2" t="s">
        <v>157</v>
      </c>
      <c r="C77" s="3" t="s">
        <v>212</v>
      </c>
      <c r="D77" s="4" t="s">
        <v>8</v>
      </c>
      <c r="E77" s="7">
        <v>0.86880000000000002</v>
      </c>
      <c r="F77" s="5">
        <v>1</v>
      </c>
      <c r="G77" s="5">
        <v>1</v>
      </c>
      <c r="H77" s="8">
        <v>128.01</v>
      </c>
      <c r="I77" s="7">
        <v>0.1736</v>
      </c>
      <c r="J77" s="7">
        <v>0.75209999999999999</v>
      </c>
      <c r="K77" s="7">
        <v>0.95120000000000005</v>
      </c>
      <c r="L77" s="7">
        <v>0.95030000000000003</v>
      </c>
      <c r="M77" s="7">
        <v>0.90910000000000002</v>
      </c>
      <c r="N77" s="7">
        <v>0.99439999999999995</v>
      </c>
      <c r="O77" s="5" t="s">
        <v>18</v>
      </c>
      <c r="P77" s="7">
        <v>0</v>
      </c>
      <c r="Q77" s="7">
        <v>0</v>
      </c>
      <c r="R77" s="7">
        <v>4.0000000000000001E-3</v>
      </c>
      <c r="S77" s="7">
        <v>0</v>
      </c>
      <c r="T77" s="1">
        <v>12</v>
      </c>
    </row>
    <row r="78" spans="1:20" ht="26.25" x14ac:dyDescent="0.25">
      <c r="A78" s="2" t="s">
        <v>213</v>
      </c>
      <c r="B78" s="2" t="s">
        <v>60</v>
      </c>
      <c r="C78" s="3" t="s">
        <v>214</v>
      </c>
      <c r="D78" s="4" t="s">
        <v>8</v>
      </c>
      <c r="E78" s="5">
        <v>0.89470000000000005</v>
      </c>
      <c r="F78" s="5">
        <v>1</v>
      </c>
      <c r="G78" s="5">
        <v>1</v>
      </c>
      <c r="H78" s="6">
        <v>131.80000000000001</v>
      </c>
      <c r="I78" s="5">
        <v>0.19539999999999999</v>
      </c>
      <c r="J78" s="5">
        <v>0.72409999999999997</v>
      </c>
      <c r="K78" s="5">
        <v>0.95509999999999995</v>
      </c>
      <c r="L78" s="5">
        <v>0.93879999999999997</v>
      </c>
      <c r="M78" s="5">
        <v>1</v>
      </c>
      <c r="N78" s="5">
        <v>1</v>
      </c>
      <c r="O78" s="5" t="s">
        <v>18</v>
      </c>
      <c r="P78" s="5">
        <v>0</v>
      </c>
      <c r="Q78" s="5">
        <v>0</v>
      </c>
      <c r="R78" s="5">
        <v>5.5999999999999999E-3</v>
      </c>
      <c r="S78" s="5">
        <v>0</v>
      </c>
      <c r="T78" s="1">
        <v>12</v>
      </c>
    </row>
    <row r="79" spans="1:20" ht="51.75" x14ac:dyDescent="0.25">
      <c r="A79" s="2" t="s">
        <v>216</v>
      </c>
      <c r="B79" s="2" t="s">
        <v>215</v>
      </c>
      <c r="C79" s="3" t="s">
        <v>217</v>
      </c>
      <c r="D79" s="4" t="s">
        <v>8</v>
      </c>
      <c r="E79" s="5">
        <v>0.8246</v>
      </c>
      <c r="F79" s="5">
        <v>1</v>
      </c>
      <c r="G79" s="5">
        <v>1</v>
      </c>
      <c r="H79" s="6">
        <v>84.28</v>
      </c>
      <c r="I79" s="5">
        <v>2.9399999999999999E-2</v>
      </c>
      <c r="J79" s="5">
        <v>0.70589999999999997</v>
      </c>
      <c r="K79" s="5">
        <v>1</v>
      </c>
      <c r="L79" s="5">
        <v>1</v>
      </c>
      <c r="M79" s="5">
        <v>1</v>
      </c>
      <c r="N79" s="5">
        <v>1</v>
      </c>
      <c r="O79" s="5" t="s">
        <v>18</v>
      </c>
      <c r="P79" s="5">
        <v>0</v>
      </c>
      <c r="Q79" s="5">
        <v>0</v>
      </c>
      <c r="R79" s="5">
        <v>0</v>
      </c>
      <c r="S79" s="5">
        <v>0</v>
      </c>
      <c r="T79" s="1">
        <v>12</v>
      </c>
    </row>
    <row r="80" spans="1:20" ht="26.25" x14ac:dyDescent="0.25">
      <c r="A80" s="2" t="s">
        <v>219</v>
      </c>
      <c r="B80" s="2" t="s">
        <v>218</v>
      </c>
      <c r="C80" s="3" t="s">
        <v>220</v>
      </c>
      <c r="D80" s="4" t="s">
        <v>8</v>
      </c>
      <c r="E80" s="5">
        <v>0.8246</v>
      </c>
      <c r="F80" s="5">
        <v>1</v>
      </c>
      <c r="G80" s="5">
        <v>1</v>
      </c>
      <c r="H80" s="6">
        <v>84.28</v>
      </c>
      <c r="I80" s="5">
        <v>2.9399999999999999E-2</v>
      </c>
      <c r="J80" s="5">
        <v>0.70589999999999997</v>
      </c>
      <c r="K80" s="5">
        <v>1</v>
      </c>
      <c r="L80" s="5">
        <v>1</v>
      </c>
      <c r="M80" s="5">
        <v>1</v>
      </c>
      <c r="N80" s="5">
        <v>1</v>
      </c>
      <c r="O80" s="5" t="s">
        <v>18</v>
      </c>
      <c r="P80" s="5">
        <v>0</v>
      </c>
      <c r="Q80" s="5">
        <v>0</v>
      </c>
      <c r="R80" s="5">
        <v>0</v>
      </c>
      <c r="S80" s="5">
        <v>0</v>
      </c>
      <c r="T80" s="1">
        <v>12</v>
      </c>
    </row>
    <row r="81" spans="1:20" ht="51.75" x14ac:dyDescent="0.25">
      <c r="A81" s="2" t="s">
        <v>222</v>
      </c>
      <c r="B81" s="2" t="s">
        <v>221</v>
      </c>
      <c r="C81" s="3" t="s">
        <v>223</v>
      </c>
      <c r="D81" s="4" t="s">
        <v>8</v>
      </c>
      <c r="E81" s="5">
        <v>0.89390000000000003</v>
      </c>
      <c r="F81" s="5">
        <v>1</v>
      </c>
      <c r="G81" s="5">
        <v>1</v>
      </c>
      <c r="H81" s="6">
        <v>92.27</v>
      </c>
      <c r="I81" s="5">
        <v>0.17860000000000001</v>
      </c>
      <c r="J81" s="5">
        <v>1</v>
      </c>
      <c r="K81" s="5">
        <v>1</v>
      </c>
      <c r="L81" s="5">
        <v>1</v>
      </c>
      <c r="M81" s="5">
        <v>1</v>
      </c>
      <c r="N81" s="5">
        <v>1</v>
      </c>
      <c r="O81" s="5" t="s">
        <v>18</v>
      </c>
      <c r="P81" s="5">
        <v>0</v>
      </c>
      <c r="Q81" s="5">
        <v>0</v>
      </c>
      <c r="R81" s="5">
        <v>0</v>
      </c>
      <c r="S81" s="5">
        <v>0</v>
      </c>
      <c r="T81" s="1">
        <v>12</v>
      </c>
    </row>
    <row r="82" spans="1:20" x14ac:dyDescent="0.25">
      <c r="A82" s="2" t="s">
        <v>225</v>
      </c>
      <c r="B82" s="2" t="s">
        <v>224</v>
      </c>
      <c r="C82" s="3" t="s">
        <v>226</v>
      </c>
      <c r="D82" s="4" t="s">
        <v>8</v>
      </c>
      <c r="E82" s="5">
        <v>0.98629999999999995</v>
      </c>
      <c r="F82" s="5">
        <v>0</v>
      </c>
      <c r="G82" s="5">
        <v>0</v>
      </c>
      <c r="H82" s="6">
        <v>136.47</v>
      </c>
      <c r="I82" s="5">
        <v>0.36359999999999998</v>
      </c>
      <c r="J82" s="5">
        <v>0.7</v>
      </c>
      <c r="K82" s="5">
        <v>0.6</v>
      </c>
      <c r="L82" s="5">
        <v>1</v>
      </c>
      <c r="M82" s="5">
        <v>0</v>
      </c>
      <c r="N82" s="5">
        <v>1</v>
      </c>
      <c r="O82" s="5" t="s">
        <v>18</v>
      </c>
      <c r="P82" s="5">
        <v>0</v>
      </c>
      <c r="Q82" s="5">
        <v>2.86E-2</v>
      </c>
      <c r="R82" s="5">
        <v>0</v>
      </c>
      <c r="S82" s="5">
        <v>0</v>
      </c>
      <c r="T82" s="1">
        <v>12</v>
      </c>
    </row>
    <row r="83" spans="1:20" ht="26.25" x14ac:dyDescent="0.25">
      <c r="A83" s="2" t="s">
        <v>228</v>
      </c>
      <c r="B83" s="2" t="s">
        <v>227</v>
      </c>
      <c r="C83" s="3" t="s">
        <v>229</v>
      </c>
      <c r="D83" s="4" t="s">
        <v>8</v>
      </c>
      <c r="E83" s="5">
        <v>1</v>
      </c>
      <c r="F83" s="5">
        <v>1</v>
      </c>
      <c r="G83" s="5">
        <v>1</v>
      </c>
      <c r="H83" s="6">
        <v>123.16</v>
      </c>
      <c r="I83" s="5">
        <v>0.28949999999999998</v>
      </c>
      <c r="J83" s="5">
        <v>0.55259999999999998</v>
      </c>
      <c r="K83" s="5">
        <v>0.93020000000000003</v>
      </c>
      <c r="L83" s="5">
        <v>1</v>
      </c>
      <c r="M83" s="5">
        <v>0</v>
      </c>
      <c r="N83" s="5">
        <v>1</v>
      </c>
      <c r="O83" s="5" t="s">
        <v>18</v>
      </c>
      <c r="P83" s="5">
        <v>0</v>
      </c>
      <c r="Q83" s="5">
        <v>3.0000000000000001E-3</v>
      </c>
      <c r="R83" s="5">
        <v>2.3300000000000001E-2</v>
      </c>
      <c r="S83" s="5">
        <v>2.3300000000000001E-2</v>
      </c>
      <c r="T83" s="1">
        <v>11</v>
      </c>
    </row>
    <row r="84" spans="1:20" x14ac:dyDescent="0.25">
      <c r="A84" s="2" t="s">
        <v>231</v>
      </c>
      <c r="B84" s="2" t="s">
        <v>230</v>
      </c>
      <c r="C84" s="3" t="s">
        <v>232</v>
      </c>
      <c r="D84" s="4" t="s">
        <v>36</v>
      </c>
      <c r="E84" s="5">
        <v>0.94</v>
      </c>
      <c r="F84" s="5" t="s">
        <v>18</v>
      </c>
      <c r="G84" s="5">
        <v>1</v>
      </c>
      <c r="H84" s="6">
        <v>5</v>
      </c>
      <c r="I84" s="5">
        <v>0.28000000000000003</v>
      </c>
      <c r="J84" s="5">
        <v>0.48</v>
      </c>
      <c r="K84" s="5">
        <v>0.9</v>
      </c>
      <c r="L84" s="5">
        <v>1</v>
      </c>
      <c r="M84" s="5">
        <v>0.94499999999999995</v>
      </c>
      <c r="N84" s="5" t="s">
        <v>18</v>
      </c>
      <c r="O84" s="5" t="s">
        <v>18</v>
      </c>
      <c r="P84" s="5">
        <v>0.06</v>
      </c>
      <c r="Q84" s="5">
        <v>0</v>
      </c>
      <c r="R84" s="5">
        <v>0.02</v>
      </c>
      <c r="S84" s="5">
        <v>0</v>
      </c>
      <c r="T84" s="1">
        <v>12</v>
      </c>
    </row>
    <row r="85" spans="1:20" ht="26.25" x14ac:dyDescent="0.25">
      <c r="A85" s="2" t="s">
        <v>234</v>
      </c>
      <c r="B85" s="2" t="s">
        <v>233</v>
      </c>
      <c r="C85" s="3" t="s">
        <v>235</v>
      </c>
      <c r="D85" s="4" t="s">
        <v>36</v>
      </c>
      <c r="E85" s="7">
        <v>0.95</v>
      </c>
      <c r="F85" s="5" t="s">
        <v>18</v>
      </c>
      <c r="G85" s="5">
        <v>1</v>
      </c>
      <c r="H85" s="6">
        <v>23</v>
      </c>
      <c r="I85" s="5">
        <v>1</v>
      </c>
      <c r="J85" s="5">
        <v>0.92</v>
      </c>
      <c r="K85" s="5">
        <v>0.86</v>
      </c>
      <c r="L85" s="5">
        <v>0.95</v>
      </c>
      <c r="M85" s="5">
        <v>1</v>
      </c>
      <c r="N85" s="5" t="s">
        <v>18</v>
      </c>
      <c r="O85" s="5" t="s">
        <v>18</v>
      </c>
      <c r="P85" s="5">
        <v>0.01</v>
      </c>
      <c r="Q85" s="5">
        <v>0.05</v>
      </c>
      <c r="R85" s="5">
        <v>0.04</v>
      </c>
      <c r="S85" s="5">
        <v>0</v>
      </c>
      <c r="T85" s="1">
        <v>12</v>
      </c>
    </row>
    <row r="86" spans="1:20" x14ac:dyDescent="0.25">
      <c r="A86" s="2" t="s">
        <v>237</v>
      </c>
      <c r="B86" s="2" t="s">
        <v>236</v>
      </c>
      <c r="C86" s="3" t="s">
        <v>238</v>
      </c>
      <c r="D86" s="4" t="s">
        <v>8</v>
      </c>
      <c r="E86" s="5">
        <v>0.94299999999999995</v>
      </c>
      <c r="F86" s="5">
        <v>1</v>
      </c>
      <c r="G86" s="5">
        <v>1</v>
      </c>
      <c r="H86" s="6">
        <v>135.36000000000001</v>
      </c>
      <c r="I86" s="5">
        <v>6.25E-2</v>
      </c>
      <c r="J86" s="5">
        <v>0.875</v>
      </c>
      <c r="K86" s="5">
        <v>0.96879999999999999</v>
      </c>
      <c r="L86" s="5">
        <v>0.96879999999999999</v>
      </c>
      <c r="M86" s="5">
        <v>0</v>
      </c>
      <c r="N86" s="5">
        <v>1</v>
      </c>
      <c r="O86" s="5" t="s">
        <v>18</v>
      </c>
      <c r="P86" s="5">
        <v>0</v>
      </c>
      <c r="Q86" s="5">
        <v>0</v>
      </c>
      <c r="R86" s="5">
        <v>0</v>
      </c>
      <c r="S86" s="5">
        <v>0</v>
      </c>
      <c r="T86" s="1">
        <v>12</v>
      </c>
    </row>
    <row r="87" spans="1:20" ht="26.25" x14ac:dyDescent="0.25">
      <c r="A87" s="2" t="s">
        <v>239</v>
      </c>
      <c r="B87" s="2" t="s">
        <v>5</v>
      </c>
      <c r="C87" s="3" t="s">
        <v>240</v>
      </c>
      <c r="D87" s="4" t="s">
        <v>8</v>
      </c>
      <c r="E87" s="5">
        <v>0.95760000000000001</v>
      </c>
      <c r="F87" s="5">
        <v>1</v>
      </c>
      <c r="G87" s="5">
        <v>1</v>
      </c>
      <c r="H87" s="6">
        <v>102.44</v>
      </c>
      <c r="I87" s="5">
        <v>8.6999999999999994E-2</v>
      </c>
      <c r="J87" s="5">
        <v>0.97960000000000003</v>
      </c>
      <c r="K87" s="5">
        <v>1</v>
      </c>
      <c r="L87" s="5">
        <v>1</v>
      </c>
      <c r="M87" s="5">
        <v>1</v>
      </c>
      <c r="N87" s="5">
        <v>1</v>
      </c>
      <c r="O87" s="5" t="s">
        <v>18</v>
      </c>
      <c r="P87" s="5">
        <v>0</v>
      </c>
      <c r="Q87" s="5">
        <v>0</v>
      </c>
      <c r="R87" s="5">
        <v>0</v>
      </c>
      <c r="S87" s="5">
        <v>0</v>
      </c>
      <c r="T87" s="1">
        <v>12</v>
      </c>
    </row>
    <row r="88" spans="1:20" x14ac:dyDescent="0.25">
      <c r="A88" s="2" t="s">
        <v>241</v>
      </c>
      <c r="B88" s="2" t="s">
        <v>208</v>
      </c>
      <c r="C88" s="3" t="s">
        <v>242</v>
      </c>
      <c r="D88" s="4" t="s">
        <v>8</v>
      </c>
      <c r="E88" s="5">
        <v>0.71530000000000005</v>
      </c>
      <c r="F88" s="5">
        <v>1</v>
      </c>
      <c r="G88" s="5">
        <v>1</v>
      </c>
      <c r="H88" s="6">
        <v>143.87</v>
      </c>
      <c r="I88" s="5">
        <v>0.26919999999999999</v>
      </c>
      <c r="J88" s="5">
        <v>0.48080000000000001</v>
      </c>
      <c r="K88" s="5">
        <v>0.87039999999999995</v>
      </c>
      <c r="L88" s="5">
        <v>0.93079999999999996</v>
      </c>
      <c r="M88" s="5">
        <v>0</v>
      </c>
      <c r="N88" s="5">
        <v>1</v>
      </c>
      <c r="O88" s="5" t="s">
        <v>18</v>
      </c>
      <c r="P88" s="5">
        <v>0</v>
      </c>
      <c r="Q88" s="5">
        <v>6.1000000000000004E-3</v>
      </c>
      <c r="R88" s="5">
        <v>2.2599999999999999E-2</v>
      </c>
      <c r="S88" s="7">
        <v>7.1400000000000005E-2</v>
      </c>
      <c r="T88" s="1">
        <v>12</v>
      </c>
    </row>
    <row r="89" spans="1:20" x14ac:dyDescent="0.25">
      <c r="A89" s="2" t="s">
        <v>243</v>
      </c>
      <c r="B89" s="2" t="s">
        <v>77</v>
      </c>
      <c r="C89" s="3" t="s">
        <v>244</v>
      </c>
      <c r="D89" s="4" t="s">
        <v>8</v>
      </c>
      <c r="E89" s="5">
        <v>0.77869999999999995</v>
      </c>
      <c r="F89" s="5">
        <v>1</v>
      </c>
      <c r="G89" s="5">
        <v>1</v>
      </c>
      <c r="H89" s="6">
        <v>110.53</v>
      </c>
      <c r="I89" s="5">
        <v>0.375</v>
      </c>
      <c r="J89" s="5">
        <v>0.72499999999999998</v>
      </c>
      <c r="K89" s="5">
        <v>0.97670000000000001</v>
      </c>
      <c r="L89" s="5">
        <v>0.97060000000000002</v>
      </c>
      <c r="M89" s="5">
        <v>1</v>
      </c>
      <c r="N89" s="5">
        <v>1</v>
      </c>
      <c r="O89" s="5" t="s">
        <v>18</v>
      </c>
      <c r="P89" s="5">
        <v>0</v>
      </c>
      <c r="Q89" s="5">
        <v>0</v>
      </c>
      <c r="R89" s="5">
        <v>2.2499999999999999E-2</v>
      </c>
      <c r="S89" s="5">
        <v>0</v>
      </c>
      <c r="T89" s="1">
        <v>12</v>
      </c>
    </row>
    <row r="90" spans="1:20" ht="39" x14ac:dyDescent="0.25">
      <c r="A90" s="2" t="s">
        <v>245</v>
      </c>
      <c r="B90" s="2" t="s">
        <v>208</v>
      </c>
      <c r="C90" s="3" t="s">
        <v>246</v>
      </c>
      <c r="D90" s="4" t="s">
        <v>8</v>
      </c>
      <c r="E90" s="7">
        <v>0.97130000000000005</v>
      </c>
      <c r="F90" s="5">
        <v>0</v>
      </c>
      <c r="G90" s="5">
        <v>0</v>
      </c>
      <c r="H90" s="8">
        <v>122.55</v>
      </c>
      <c r="I90" s="7">
        <v>0.26669999999999999</v>
      </c>
      <c r="J90" s="7">
        <v>0.4118</v>
      </c>
      <c r="K90" s="7">
        <v>0.82350000000000001</v>
      </c>
      <c r="L90" s="7">
        <v>0.98629999999999995</v>
      </c>
      <c r="M90" s="7">
        <v>0.66669999999999996</v>
      </c>
      <c r="N90" s="7">
        <v>0.98629999999999995</v>
      </c>
      <c r="O90" s="5" t="s">
        <v>18</v>
      </c>
      <c r="P90" s="5">
        <v>0</v>
      </c>
      <c r="Q90" s="5">
        <v>5.4000000000000003E-3</v>
      </c>
      <c r="R90" s="7">
        <v>8.8999999999999999E-3</v>
      </c>
      <c r="S90" s="7">
        <v>5.7500000000000002E-2</v>
      </c>
      <c r="T90" s="1">
        <v>12</v>
      </c>
    </row>
    <row r="91" spans="1:20" ht="39" x14ac:dyDescent="0.25">
      <c r="A91" s="2" t="s">
        <v>248</v>
      </c>
      <c r="B91" s="2" t="s">
        <v>247</v>
      </c>
      <c r="C91" s="3" t="s">
        <v>249</v>
      </c>
      <c r="D91" s="4" t="s">
        <v>8</v>
      </c>
      <c r="E91" s="5">
        <v>0.95930000000000004</v>
      </c>
      <c r="F91" s="5">
        <v>1</v>
      </c>
      <c r="G91" s="5">
        <v>1</v>
      </c>
      <c r="H91" s="6">
        <v>118.78</v>
      </c>
      <c r="I91" s="5">
        <v>0.05</v>
      </c>
      <c r="J91" s="5">
        <v>0.875</v>
      </c>
      <c r="K91" s="5">
        <v>0.83720000000000006</v>
      </c>
      <c r="L91" s="5">
        <v>0.93020000000000003</v>
      </c>
      <c r="M91" s="5">
        <v>1</v>
      </c>
      <c r="N91" s="5">
        <v>1</v>
      </c>
      <c r="O91" s="5" t="s">
        <v>18</v>
      </c>
      <c r="P91" s="5">
        <v>0</v>
      </c>
      <c r="Q91" s="5">
        <v>0</v>
      </c>
      <c r="R91" s="5">
        <v>0</v>
      </c>
      <c r="S91" s="7">
        <v>1.9199999999999998E-2</v>
      </c>
      <c r="T91" s="1">
        <v>12</v>
      </c>
    </row>
    <row r="92" spans="1:20" ht="39" x14ac:dyDescent="0.25">
      <c r="A92" s="2" t="s">
        <v>251</v>
      </c>
      <c r="B92" s="2" t="s">
        <v>250</v>
      </c>
      <c r="C92" s="3" t="s">
        <v>252</v>
      </c>
      <c r="D92" s="4" t="s">
        <v>8</v>
      </c>
      <c r="E92" s="7">
        <v>0.93489999999999995</v>
      </c>
      <c r="F92" s="5">
        <v>1</v>
      </c>
      <c r="G92" s="5">
        <v>1</v>
      </c>
      <c r="H92" s="8">
        <v>102.69</v>
      </c>
      <c r="I92" s="7">
        <v>7.2300000000000003E-2</v>
      </c>
      <c r="J92" s="7">
        <v>0.84340000000000004</v>
      </c>
      <c r="K92" s="7">
        <v>0.96389999999999998</v>
      </c>
      <c r="L92" s="7">
        <v>0.98799999999999999</v>
      </c>
      <c r="M92" s="7">
        <v>1</v>
      </c>
      <c r="N92" s="7">
        <v>1</v>
      </c>
      <c r="O92" s="5" t="s">
        <v>18</v>
      </c>
      <c r="P92" s="7">
        <v>0</v>
      </c>
      <c r="Q92" s="7">
        <v>0</v>
      </c>
      <c r="R92" s="7">
        <v>0</v>
      </c>
      <c r="S92" s="7">
        <v>1.15E-2</v>
      </c>
      <c r="T92" s="1">
        <v>12</v>
      </c>
    </row>
    <row r="93" spans="1:20" ht="51.75" x14ac:dyDescent="0.25">
      <c r="A93" s="2" t="s">
        <v>254</v>
      </c>
      <c r="B93" s="2" t="s">
        <v>253</v>
      </c>
      <c r="C93" s="3" t="s">
        <v>255</v>
      </c>
      <c r="D93" s="4" t="s">
        <v>8</v>
      </c>
      <c r="E93" s="7">
        <v>0.90259999999999996</v>
      </c>
      <c r="F93" s="5">
        <v>1</v>
      </c>
      <c r="G93" s="5">
        <v>1</v>
      </c>
      <c r="H93" s="8">
        <v>145.97</v>
      </c>
      <c r="I93" s="7">
        <v>0.2311</v>
      </c>
      <c r="J93" s="7">
        <v>0.78849999999999998</v>
      </c>
      <c r="K93" s="7">
        <v>0.98080000000000001</v>
      </c>
      <c r="L93" s="7">
        <v>1</v>
      </c>
      <c r="M93" s="7">
        <v>1</v>
      </c>
      <c r="N93" s="7">
        <v>1</v>
      </c>
      <c r="O93" s="5" t="s">
        <v>18</v>
      </c>
      <c r="P93" s="5">
        <v>0</v>
      </c>
      <c r="Q93" s="5">
        <v>0</v>
      </c>
      <c r="R93" s="5">
        <v>0</v>
      </c>
      <c r="S93" s="5">
        <v>0</v>
      </c>
      <c r="T93" s="1">
        <v>12</v>
      </c>
    </row>
    <row r="94" spans="1:20" ht="39" x14ac:dyDescent="0.25">
      <c r="A94" s="2" t="s">
        <v>257</v>
      </c>
      <c r="B94" s="2" t="s">
        <v>256</v>
      </c>
      <c r="C94" s="3" t="s">
        <v>258</v>
      </c>
      <c r="D94" s="4" t="s">
        <v>8</v>
      </c>
      <c r="E94" s="7">
        <v>0.88739999999999997</v>
      </c>
      <c r="F94" s="5">
        <v>1</v>
      </c>
      <c r="G94" s="5">
        <v>1</v>
      </c>
      <c r="H94" s="8">
        <v>116.3</v>
      </c>
      <c r="I94" s="7">
        <v>0.2303</v>
      </c>
      <c r="J94" s="7">
        <v>0.88480000000000003</v>
      </c>
      <c r="K94" s="7">
        <v>0.94550000000000001</v>
      </c>
      <c r="L94" s="7">
        <v>0.9879</v>
      </c>
      <c r="M94" s="7">
        <v>1</v>
      </c>
      <c r="N94" s="7">
        <v>1</v>
      </c>
      <c r="O94" s="5" t="s">
        <v>18</v>
      </c>
      <c r="P94" s="7">
        <v>0</v>
      </c>
      <c r="Q94" s="7">
        <v>0</v>
      </c>
      <c r="R94" s="7">
        <v>1.4E-3</v>
      </c>
      <c r="S94" s="7">
        <v>1.14E-2</v>
      </c>
      <c r="T94" s="1">
        <v>12</v>
      </c>
    </row>
    <row r="95" spans="1:20" ht="39" x14ac:dyDescent="0.25">
      <c r="A95" s="2" t="s">
        <v>260</v>
      </c>
      <c r="B95" s="2" t="s">
        <v>259</v>
      </c>
      <c r="C95" s="3" t="s">
        <v>261</v>
      </c>
      <c r="D95" s="4" t="s">
        <v>8</v>
      </c>
      <c r="E95" s="5">
        <v>0.84250000000000003</v>
      </c>
      <c r="F95" s="5">
        <v>1</v>
      </c>
      <c r="G95" s="5">
        <v>1</v>
      </c>
      <c r="H95" s="6">
        <v>95.8</v>
      </c>
      <c r="I95" s="5">
        <v>0.26319999999999999</v>
      </c>
      <c r="J95" s="5">
        <v>0.75</v>
      </c>
      <c r="K95" s="5">
        <v>0.85709999999999997</v>
      </c>
      <c r="L95" s="5">
        <v>1</v>
      </c>
      <c r="M95" s="5">
        <v>1</v>
      </c>
      <c r="N95" s="5">
        <v>1</v>
      </c>
      <c r="O95" s="5" t="s">
        <v>18</v>
      </c>
      <c r="P95" s="5">
        <v>0</v>
      </c>
      <c r="Q95" s="5">
        <v>0</v>
      </c>
      <c r="R95" s="5">
        <v>0</v>
      </c>
      <c r="S95" s="5">
        <v>5.8799999999999998E-2</v>
      </c>
      <c r="T95" s="1">
        <v>12</v>
      </c>
    </row>
    <row r="96" spans="1:20" ht="39" x14ac:dyDescent="0.25">
      <c r="A96" s="2" t="s">
        <v>263</v>
      </c>
      <c r="B96" s="2" t="s">
        <v>262</v>
      </c>
      <c r="C96" s="3" t="s">
        <v>264</v>
      </c>
      <c r="D96" s="4" t="s">
        <v>8</v>
      </c>
      <c r="E96" s="5">
        <v>0.74339999999999995</v>
      </c>
      <c r="F96" s="5">
        <v>1</v>
      </c>
      <c r="G96" s="5">
        <v>1</v>
      </c>
      <c r="H96" s="6">
        <v>98.57</v>
      </c>
      <c r="I96" s="5">
        <v>0.62890000000000001</v>
      </c>
      <c r="J96" s="5">
        <v>0.76290000000000002</v>
      </c>
      <c r="K96" s="5">
        <v>0.77600000000000002</v>
      </c>
      <c r="L96" s="5">
        <v>0.79849999999999999</v>
      </c>
      <c r="M96" s="5">
        <v>0.75</v>
      </c>
      <c r="N96" s="5">
        <v>0.99250000000000005</v>
      </c>
      <c r="O96" s="5" t="s">
        <v>18</v>
      </c>
      <c r="P96" s="5">
        <v>0</v>
      </c>
      <c r="Q96" s="5">
        <v>0</v>
      </c>
      <c r="R96" s="7">
        <v>6.1600000000000002E-2</v>
      </c>
      <c r="S96" s="7">
        <v>7.7999999999999996E-3</v>
      </c>
      <c r="T96" s="1">
        <v>12</v>
      </c>
    </row>
    <row r="97" spans="1:20" ht="51.75" x14ac:dyDescent="0.25">
      <c r="A97" s="2" t="s">
        <v>266</v>
      </c>
      <c r="B97" s="2" t="s">
        <v>265</v>
      </c>
      <c r="C97" s="3" t="s">
        <v>267</v>
      </c>
      <c r="D97" s="4" t="s">
        <v>8</v>
      </c>
      <c r="E97" s="5">
        <v>1.0698000000000001</v>
      </c>
      <c r="F97" s="5">
        <v>1</v>
      </c>
      <c r="G97" s="5">
        <v>1</v>
      </c>
      <c r="H97" s="6">
        <v>103.78</v>
      </c>
      <c r="I97" s="5">
        <v>0.17860000000000001</v>
      </c>
      <c r="J97" s="5">
        <v>0.71430000000000005</v>
      </c>
      <c r="K97" s="5">
        <v>0.96430000000000005</v>
      </c>
      <c r="L97" s="5">
        <v>0.97299999999999998</v>
      </c>
      <c r="M97" s="5">
        <v>1</v>
      </c>
      <c r="N97" s="5">
        <v>1</v>
      </c>
      <c r="O97" s="5" t="s">
        <v>18</v>
      </c>
      <c r="P97" s="5">
        <v>0</v>
      </c>
      <c r="Q97" s="5">
        <v>1.9E-2</v>
      </c>
      <c r="R97" s="5">
        <v>0</v>
      </c>
      <c r="S97" s="5">
        <v>0</v>
      </c>
      <c r="T97" s="1">
        <v>12</v>
      </c>
    </row>
    <row r="98" spans="1:20" ht="51.75" x14ac:dyDescent="0.25">
      <c r="A98" s="2" t="s">
        <v>269</v>
      </c>
      <c r="B98" s="2" t="s">
        <v>268</v>
      </c>
      <c r="C98" s="3" t="s">
        <v>270</v>
      </c>
      <c r="D98" s="4" t="s">
        <v>8</v>
      </c>
      <c r="E98" s="7">
        <v>0.82389999999999997</v>
      </c>
      <c r="F98" s="5">
        <v>1</v>
      </c>
      <c r="G98" s="5">
        <v>1</v>
      </c>
      <c r="H98" s="8">
        <v>96.11</v>
      </c>
      <c r="I98" s="7">
        <v>0.17069999999999999</v>
      </c>
      <c r="J98" s="7">
        <v>0.82930000000000004</v>
      </c>
      <c r="K98" s="7">
        <v>0.95120000000000005</v>
      </c>
      <c r="L98" s="7">
        <v>1</v>
      </c>
      <c r="M98" s="7">
        <v>1</v>
      </c>
      <c r="N98" s="7">
        <v>1</v>
      </c>
      <c r="O98" s="5" t="s">
        <v>18</v>
      </c>
      <c r="P98" s="7">
        <v>0</v>
      </c>
      <c r="Q98" s="7">
        <v>0</v>
      </c>
      <c r="R98" s="7">
        <v>0</v>
      </c>
      <c r="S98" s="7">
        <v>6.9800000000000001E-2</v>
      </c>
      <c r="T98" s="1">
        <v>12</v>
      </c>
    </row>
    <row r="99" spans="1:20" ht="51.75" x14ac:dyDescent="0.25">
      <c r="A99" s="2" t="s">
        <v>271</v>
      </c>
      <c r="B99" s="2" t="s">
        <v>400</v>
      </c>
      <c r="C99" s="3" t="s">
        <v>272</v>
      </c>
      <c r="D99" s="4" t="s">
        <v>8</v>
      </c>
      <c r="E99" s="7">
        <v>0.99470000000000003</v>
      </c>
      <c r="F99" s="5">
        <v>1</v>
      </c>
      <c r="G99" s="5">
        <v>1</v>
      </c>
      <c r="H99" s="8">
        <v>122.44</v>
      </c>
      <c r="I99" s="7">
        <v>0.2097</v>
      </c>
      <c r="J99" s="7">
        <v>0.92190000000000005</v>
      </c>
      <c r="K99" s="7">
        <v>1</v>
      </c>
      <c r="L99" s="7">
        <v>1</v>
      </c>
      <c r="M99" s="7">
        <v>1</v>
      </c>
      <c r="N99" s="7">
        <v>1</v>
      </c>
      <c r="O99" s="5" t="s">
        <v>18</v>
      </c>
      <c r="P99" s="7">
        <v>0</v>
      </c>
      <c r="Q99" s="7">
        <v>0</v>
      </c>
      <c r="R99" s="7">
        <v>0</v>
      </c>
      <c r="S99" s="7">
        <v>0</v>
      </c>
      <c r="T99" s="1">
        <v>12</v>
      </c>
    </row>
    <row r="100" spans="1:20" ht="51.75" x14ac:dyDescent="0.25">
      <c r="A100" s="2" t="s">
        <v>274</v>
      </c>
      <c r="B100" s="2" t="s">
        <v>273</v>
      </c>
      <c r="C100" s="3" t="s">
        <v>275</v>
      </c>
      <c r="D100" s="4" t="s">
        <v>8</v>
      </c>
      <c r="E100" s="5">
        <v>0.98509999999999998</v>
      </c>
      <c r="F100" s="5">
        <v>1</v>
      </c>
      <c r="G100" s="5">
        <v>1</v>
      </c>
      <c r="H100" s="6">
        <v>105.09</v>
      </c>
      <c r="I100" s="5">
        <v>0.15790000000000001</v>
      </c>
      <c r="J100" s="5">
        <v>0.75439999999999996</v>
      </c>
      <c r="K100" s="5">
        <v>1</v>
      </c>
      <c r="L100" s="5">
        <v>0.9647</v>
      </c>
      <c r="M100" s="5">
        <v>1</v>
      </c>
      <c r="N100" s="5">
        <v>1</v>
      </c>
      <c r="O100" s="5" t="s">
        <v>18</v>
      </c>
      <c r="P100" s="5">
        <v>0</v>
      </c>
      <c r="Q100" s="5">
        <v>0</v>
      </c>
      <c r="R100" s="5">
        <v>0</v>
      </c>
      <c r="S100" s="5">
        <v>0</v>
      </c>
      <c r="T100" s="1">
        <v>12</v>
      </c>
    </row>
    <row r="101" spans="1:20" ht="64.5" x14ac:dyDescent="0.25">
      <c r="A101" s="2" t="s">
        <v>538</v>
      </c>
      <c r="B101" s="2" t="s">
        <v>27</v>
      </c>
      <c r="C101" s="3" t="s">
        <v>276</v>
      </c>
      <c r="D101" s="4" t="s">
        <v>8</v>
      </c>
      <c r="E101" s="7">
        <v>0.86619999999999997</v>
      </c>
      <c r="F101" s="5">
        <v>1</v>
      </c>
      <c r="G101" s="5">
        <v>1</v>
      </c>
      <c r="H101" s="8">
        <v>106.81</v>
      </c>
      <c r="I101" s="7">
        <v>0.1346</v>
      </c>
      <c r="J101" s="7">
        <v>0.89419999999999999</v>
      </c>
      <c r="K101" s="7">
        <v>0.89570000000000005</v>
      </c>
      <c r="L101" s="7">
        <v>0.90429999999999999</v>
      </c>
      <c r="M101" s="7">
        <v>0.5</v>
      </c>
      <c r="N101" s="7">
        <v>0.97319999999999995</v>
      </c>
      <c r="O101" s="5" t="s">
        <v>18</v>
      </c>
      <c r="P101" s="7">
        <v>0</v>
      </c>
      <c r="Q101" s="7">
        <v>1.6999999999999999E-3</v>
      </c>
      <c r="R101" s="7">
        <v>4.5100000000000001E-2</v>
      </c>
      <c r="S101" s="7">
        <v>8.3000000000000001E-3</v>
      </c>
      <c r="T101" s="1">
        <v>12</v>
      </c>
    </row>
    <row r="102" spans="1:20" ht="39" x14ac:dyDescent="0.25">
      <c r="A102" s="2" t="s">
        <v>278</v>
      </c>
      <c r="B102" s="2" t="s">
        <v>277</v>
      </c>
      <c r="C102" s="3" t="s">
        <v>279</v>
      </c>
      <c r="D102" s="4" t="s">
        <v>8</v>
      </c>
      <c r="E102" s="7">
        <v>0.92459999999999998</v>
      </c>
      <c r="F102" s="5">
        <v>1</v>
      </c>
      <c r="G102" s="5">
        <v>1</v>
      </c>
      <c r="H102" s="8">
        <v>112.77</v>
      </c>
      <c r="I102" s="7">
        <v>0.21740000000000001</v>
      </c>
      <c r="J102" s="7">
        <v>0.90629999999999999</v>
      </c>
      <c r="K102" s="7">
        <v>0.96879999999999999</v>
      </c>
      <c r="L102" s="7">
        <v>1</v>
      </c>
      <c r="M102" s="7">
        <v>1</v>
      </c>
      <c r="N102" s="7">
        <v>1</v>
      </c>
      <c r="O102" s="5" t="s">
        <v>18</v>
      </c>
      <c r="P102" s="7">
        <v>0</v>
      </c>
      <c r="Q102" s="7">
        <v>0</v>
      </c>
      <c r="R102" s="7">
        <v>0</v>
      </c>
      <c r="S102" s="7">
        <v>0</v>
      </c>
      <c r="T102" s="1">
        <v>12</v>
      </c>
    </row>
    <row r="103" spans="1:20" ht="51.75" x14ac:dyDescent="0.25">
      <c r="A103" s="2" t="s">
        <v>281</v>
      </c>
      <c r="B103" s="2" t="s">
        <v>280</v>
      </c>
      <c r="C103" s="3" t="s">
        <v>282</v>
      </c>
      <c r="D103" s="4" t="s">
        <v>8</v>
      </c>
      <c r="E103" s="5">
        <v>0.89539999999999997</v>
      </c>
      <c r="F103" s="5">
        <v>1</v>
      </c>
      <c r="G103" s="5">
        <v>1</v>
      </c>
      <c r="H103" s="6">
        <v>105.27</v>
      </c>
      <c r="I103" s="5">
        <v>0.17860000000000001</v>
      </c>
      <c r="J103" s="5">
        <v>0.871</v>
      </c>
      <c r="K103" s="5">
        <v>0.9677</v>
      </c>
      <c r="L103" s="5">
        <v>1</v>
      </c>
      <c r="M103" s="5">
        <v>1</v>
      </c>
      <c r="N103" s="5">
        <v>1</v>
      </c>
      <c r="O103" s="5" t="s">
        <v>18</v>
      </c>
      <c r="P103" s="5">
        <v>0</v>
      </c>
      <c r="Q103" s="5">
        <v>0</v>
      </c>
      <c r="R103" s="5">
        <v>0</v>
      </c>
      <c r="S103" s="5">
        <v>0</v>
      </c>
      <c r="T103" s="1">
        <v>12</v>
      </c>
    </row>
    <row r="104" spans="1:20" ht="26.25" x14ac:dyDescent="0.25">
      <c r="A104" s="2" t="s">
        <v>283</v>
      </c>
      <c r="B104" s="2" t="s">
        <v>60</v>
      </c>
      <c r="C104" s="3" t="s">
        <v>284</v>
      </c>
      <c r="D104" s="4" t="s">
        <v>8</v>
      </c>
      <c r="E104" s="5">
        <v>1.0175000000000001</v>
      </c>
      <c r="F104" s="5">
        <v>1</v>
      </c>
      <c r="G104" s="5">
        <v>1</v>
      </c>
      <c r="H104" s="6">
        <v>119.66</v>
      </c>
      <c r="I104" s="5">
        <v>0.22450000000000001</v>
      </c>
      <c r="J104" s="5">
        <v>0.73580000000000001</v>
      </c>
      <c r="K104" s="5">
        <v>0.88680000000000003</v>
      </c>
      <c r="L104" s="5">
        <v>0.98799999999999999</v>
      </c>
      <c r="M104" s="5">
        <v>0.875</v>
      </c>
      <c r="N104" s="5">
        <v>0.98809999999999998</v>
      </c>
      <c r="O104" s="5" t="s">
        <v>18</v>
      </c>
      <c r="P104" s="5">
        <v>0</v>
      </c>
      <c r="Q104" s="5">
        <v>7.1000000000000004E-3</v>
      </c>
      <c r="R104" s="5">
        <v>3.5700000000000003E-2</v>
      </c>
      <c r="S104" s="5">
        <v>1.8200000000000001E-2</v>
      </c>
      <c r="T104" s="1">
        <v>12</v>
      </c>
    </row>
    <row r="105" spans="1:20" x14ac:dyDescent="0.25">
      <c r="A105" s="2" t="s">
        <v>285</v>
      </c>
      <c r="B105" s="2" t="s">
        <v>189</v>
      </c>
      <c r="C105" s="3" t="s">
        <v>286</v>
      </c>
      <c r="D105" s="4" t="s">
        <v>8</v>
      </c>
      <c r="E105" s="5">
        <v>0.89</v>
      </c>
      <c r="F105" s="5">
        <v>1</v>
      </c>
      <c r="G105" s="5">
        <v>1</v>
      </c>
      <c r="H105" s="6">
        <v>108</v>
      </c>
      <c r="I105" s="5">
        <v>0.32690000000000002</v>
      </c>
      <c r="J105" s="5">
        <v>0.90700000000000003</v>
      </c>
      <c r="K105" s="5">
        <v>1</v>
      </c>
      <c r="L105" s="5">
        <v>1</v>
      </c>
      <c r="M105" s="5">
        <v>0</v>
      </c>
      <c r="N105" s="5">
        <v>0.98819999999999997</v>
      </c>
      <c r="O105" s="5" t="s">
        <v>18</v>
      </c>
      <c r="P105" s="5">
        <v>0</v>
      </c>
      <c r="Q105" s="5">
        <v>0</v>
      </c>
      <c r="R105" s="5">
        <v>0</v>
      </c>
      <c r="S105" s="5">
        <v>0</v>
      </c>
      <c r="T105" s="1">
        <v>12</v>
      </c>
    </row>
    <row r="106" spans="1:20" x14ac:dyDescent="0.25">
      <c r="A106" s="2" t="s">
        <v>274</v>
      </c>
      <c r="B106" s="2" t="s">
        <v>145</v>
      </c>
      <c r="C106" s="3" t="s">
        <v>287</v>
      </c>
      <c r="D106" s="4" t="s">
        <v>8</v>
      </c>
      <c r="E106" s="5">
        <v>0.98509999999999998</v>
      </c>
      <c r="F106" s="5">
        <v>1</v>
      </c>
      <c r="G106" s="5">
        <v>1</v>
      </c>
      <c r="H106" s="6">
        <v>105.09</v>
      </c>
      <c r="I106" s="5">
        <v>0.15790000000000001</v>
      </c>
      <c r="J106" s="5">
        <v>0.75439999999999996</v>
      </c>
      <c r="K106" s="5">
        <v>1</v>
      </c>
      <c r="L106" s="5">
        <v>0.9647</v>
      </c>
      <c r="M106" s="5">
        <v>1</v>
      </c>
      <c r="N106" s="5">
        <v>1</v>
      </c>
      <c r="O106" s="5" t="s">
        <v>18</v>
      </c>
      <c r="P106" s="5">
        <v>0</v>
      </c>
      <c r="Q106" s="5">
        <v>0</v>
      </c>
      <c r="R106" s="5">
        <v>0</v>
      </c>
      <c r="S106" s="5">
        <v>0</v>
      </c>
      <c r="T106" s="1">
        <v>12</v>
      </c>
    </row>
    <row r="107" spans="1:20" x14ac:dyDescent="0.25">
      <c r="A107" s="2" t="s">
        <v>288</v>
      </c>
      <c r="B107" s="2" t="s">
        <v>118</v>
      </c>
      <c r="C107" s="3" t="s">
        <v>289</v>
      </c>
      <c r="D107" s="4" t="s">
        <v>8</v>
      </c>
      <c r="E107" s="5">
        <v>0.72619999999999996</v>
      </c>
      <c r="F107" s="5">
        <v>1</v>
      </c>
      <c r="G107" s="5">
        <v>1</v>
      </c>
      <c r="H107" s="6">
        <v>70.069999999999993</v>
      </c>
      <c r="I107" s="5">
        <v>4.5499999999999999E-2</v>
      </c>
      <c r="J107" s="5">
        <v>1</v>
      </c>
      <c r="K107" s="5">
        <v>1</v>
      </c>
      <c r="L107" s="5">
        <v>1</v>
      </c>
      <c r="M107" s="5">
        <v>0</v>
      </c>
      <c r="N107" s="5">
        <v>0.95650000000000002</v>
      </c>
      <c r="O107" s="5" t="s">
        <v>18</v>
      </c>
      <c r="P107" s="5">
        <v>0</v>
      </c>
      <c r="Q107" s="5">
        <v>0</v>
      </c>
      <c r="R107" s="5">
        <v>0</v>
      </c>
      <c r="S107" s="5">
        <v>4.1700000000000001E-2</v>
      </c>
      <c r="T107" s="1">
        <v>12</v>
      </c>
    </row>
    <row r="108" spans="1:20" ht="39" x14ac:dyDescent="0.25">
      <c r="A108" s="2" t="s">
        <v>291</v>
      </c>
      <c r="B108" s="2" t="s">
        <v>290</v>
      </c>
      <c r="C108" s="3" t="s">
        <v>292</v>
      </c>
      <c r="D108" s="4" t="s">
        <v>8</v>
      </c>
      <c r="E108" s="5">
        <v>0.94530000000000003</v>
      </c>
      <c r="F108" s="5">
        <v>1</v>
      </c>
      <c r="G108" s="5">
        <v>1</v>
      </c>
      <c r="H108" s="6">
        <v>95.85</v>
      </c>
      <c r="I108" s="5">
        <v>6.4500000000000002E-2</v>
      </c>
      <c r="J108" s="5">
        <v>0.7742</v>
      </c>
      <c r="K108" s="5">
        <v>0.9355</v>
      </c>
      <c r="L108" s="5">
        <v>1</v>
      </c>
      <c r="M108" s="5">
        <v>0.55559999999999998</v>
      </c>
      <c r="N108" s="5">
        <v>0.9506</v>
      </c>
      <c r="O108" s="5" t="s">
        <v>18</v>
      </c>
      <c r="P108" s="5">
        <v>1.1599999999999999E-2</v>
      </c>
      <c r="Q108" s="5">
        <v>0</v>
      </c>
      <c r="R108" s="5">
        <v>0</v>
      </c>
      <c r="S108" s="5">
        <v>0</v>
      </c>
      <c r="T108" s="1">
        <v>12</v>
      </c>
    </row>
    <row r="109" spans="1:20" ht="39" x14ac:dyDescent="0.25">
      <c r="A109" s="2" t="s">
        <v>294</v>
      </c>
      <c r="B109" s="2" t="s">
        <v>293</v>
      </c>
      <c r="C109" s="3" t="s">
        <v>295</v>
      </c>
      <c r="D109" s="4" t="s">
        <v>8</v>
      </c>
      <c r="E109" s="5">
        <v>0.78779999999999994</v>
      </c>
      <c r="F109" s="5">
        <v>1</v>
      </c>
      <c r="G109" s="5">
        <v>1</v>
      </c>
      <c r="H109" s="6">
        <v>69.73</v>
      </c>
      <c r="I109" s="5">
        <v>0.15379999999999999</v>
      </c>
      <c r="J109" s="5">
        <v>0.94740000000000002</v>
      </c>
      <c r="K109" s="5">
        <v>1</v>
      </c>
      <c r="L109" s="5">
        <v>1</v>
      </c>
      <c r="M109" s="5">
        <v>0</v>
      </c>
      <c r="N109" s="5">
        <v>1</v>
      </c>
      <c r="O109" s="5" t="s">
        <v>18</v>
      </c>
      <c r="P109" s="5">
        <v>0</v>
      </c>
      <c r="Q109" s="5">
        <v>0</v>
      </c>
      <c r="R109" s="5">
        <v>0</v>
      </c>
      <c r="S109" s="5">
        <v>0</v>
      </c>
      <c r="T109" s="1">
        <v>12</v>
      </c>
    </row>
    <row r="110" spans="1:20" x14ac:dyDescent="0.25">
      <c r="A110" s="2" t="s">
        <v>296</v>
      </c>
      <c r="B110" s="2" t="s">
        <v>205</v>
      </c>
      <c r="C110" s="3" t="s">
        <v>297</v>
      </c>
      <c r="D110" s="4" t="s">
        <v>8</v>
      </c>
      <c r="E110" s="5">
        <v>0.95599999999999996</v>
      </c>
      <c r="F110" s="5">
        <v>1</v>
      </c>
      <c r="G110" s="5">
        <v>1</v>
      </c>
      <c r="H110" s="6">
        <v>48.7</v>
      </c>
      <c r="I110" s="5">
        <v>0.58330000000000004</v>
      </c>
      <c r="J110" s="5">
        <v>0.5</v>
      </c>
      <c r="K110" s="5">
        <v>0.58330000000000004</v>
      </c>
      <c r="L110" s="5">
        <v>0.91669999999999996</v>
      </c>
      <c r="M110" s="5">
        <v>0.33329999999999999</v>
      </c>
      <c r="N110" s="5">
        <v>0.83330000000000004</v>
      </c>
      <c r="O110" s="5" t="s">
        <v>18</v>
      </c>
      <c r="P110" s="5">
        <v>0</v>
      </c>
      <c r="Q110" s="5">
        <v>0</v>
      </c>
      <c r="R110" s="5">
        <v>0</v>
      </c>
      <c r="S110" s="5">
        <v>0</v>
      </c>
      <c r="T110" s="1">
        <v>12</v>
      </c>
    </row>
    <row r="111" spans="1:20" ht="39" x14ac:dyDescent="0.25">
      <c r="A111" s="2" t="s">
        <v>298</v>
      </c>
      <c r="B111" s="2" t="s">
        <v>401</v>
      </c>
      <c r="C111" s="3" t="s">
        <v>299</v>
      </c>
      <c r="D111" s="4" t="s">
        <v>8</v>
      </c>
      <c r="E111" s="5">
        <v>0.87780000000000002</v>
      </c>
      <c r="F111" s="5">
        <v>1</v>
      </c>
      <c r="G111" s="5">
        <v>1</v>
      </c>
      <c r="H111" s="6">
        <v>103.99</v>
      </c>
      <c r="I111" s="5">
        <v>0.12820000000000001</v>
      </c>
      <c r="J111" s="5">
        <v>0.875</v>
      </c>
      <c r="K111" s="5">
        <v>1</v>
      </c>
      <c r="L111" s="5">
        <v>1</v>
      </c>
      <c r="M111" s="5">
        <v>0</v>
      </c>
      <c r="N111" s="5">
        <v>1</v>
      </c>
      <c r="O111" s="5" t="s">
        <v>18</v>
      </c>
      <c r="P111" s="5">
        <v>0</v>
      </c>
      <c r="Q111" s="5">
        <v>0</v>
      </c>
      <c r="R111" s="5">
        <v>0</v>
      </c>
      <c r="S111" s="5">
        <v>0</v>
      </c>
      <c r="T111" s="1">
        <v>12</v>
      </c>
    </row>
    <row r="112" spans="1:20" x14ac:dyDescent="0.25">
      <c r="A112" s="2" t="s">
        <v>300</v>
      </c>
      <c r="B112" s="2" t="s">
        <v>123</v>
      </c>
      <c r="C112" s="3" t="s">
        <v>301</v>
      </c>
      <c r="D112" s="4" t="s">
        <v>8</v>
      </c>
      <c r="E112" s="5">
        <v>0.92259999999999998</v>
      </c>
      <c r="F112" s="5">
        <v>1</v>
      </c>
      <c r="G112" s="5">
        <v>1</v>
      </c>
      <c r="H112" s="6">
        <v>62.86</v>
      </c>
      <c r="I112" s="5">
        <v>4.5499999999999999E-2</v>
      </c>
      <c r="J112" s="5">
        <v>0.90910000000000002</v>
      </c>
      <c r="K112" s="5">
        <v>1</v>
      </c>
      <c r="L112" s="5">
        <v>1</v>
      </c>
      <c r="M112" s="5">
        <v>1</v>
      </c>
      <c r="N112" s="5">
        <v>1</v>
      </c>
      <c r="O112" s="5" t="s">
        <v>18</v>
      </c>
      <c r="P112" s="5">
        <v>0</v>
      </c>
      <c r="Q112" s="5">
        <v>0</v>
      </c>
      <c r="R112" s="5">
        <v>0</v>
      </c>
      <c r="S112" s="5">
        <v>0</v>
      </c>
      <c r="T112" s="1">
        <v>12</v>
      </c>
    </row>
    <row r="113" spans="1:20" ht="51.75" x14ac:dyDescent="0.25">
      <c r="A113" s="2" t="s">
        <v>302</v>
      </c>
      <c r="B113" s="2" t="s">
        <v>393</v>
      </c>
      <c r="C113" s="3" t="s">
        <v>303</v>
      </c>
      <c r="D113" s="4" t="s">
        <v>8</v>
      </c>
      <c r="E113" s="7">
        <v>0.89829999999999999</v>
      </c>
      <c r="F113" s="5">
        <v>1</v>
      </c>
      <c r="G113" s="5">
        <v>1</v>
      </c>
      <c r="H113" s="8">
        <v>75.88</v>
      </c>
      <c r="I113" s="7">
        <v>4.4400000000000002E-2</v>
      </c>
      <c r="J113" s="7">
        <v>0.83050000000000002</v>
      </c>
      <c r="K113" s="7">
        <v>1</v>
      </c>
      <c r="L113" s="7">
        <v>1</v>
      </c>
      <c r="M113" s="7">
        <v>1</v>
      </c>
      <c r="N113" s="7">
        <v>1</v>
      </c>
      <c r="O113" s="5" t="s">
        <v>18</v>
      </c>
      <c r="P113" s="7">
        <v>0</v>
      </c>
      <c r="Q113" s="7">
        <v>0</v>
      </c>
      <c r="R113" s="7">
        <v>0</v>
      </c>
      <c r="S113" s="7">
        <v>0</v>
      </c>
      <c r="T113" s="1">
        <v>12</v>
      </c>
    </row>
    <row r="114" spans="1:20" ht="51.75" x14ac:dyDescent="0.25">
      <c r="A114" s="2" t="s">
        <v>305</v>
      </c>
      <c r="B114" s="2" t="s">
        <v>304</v>
      </c>
      <c r="C114" s="3" t="s">
        <v>306</v>
      </c>
      <c r="D114" s="4" t="s">
        <v>8</v>
      </c>
      <c r="E114" s="5">
        <v>0.91520000000000001</v>
      </c>
      <c r="F114" s="5">
        <v>1</v>
      </c>
      <c r="G114" s="5">
        <v>1</v>
      </c>
      <c r="H114" s="6">
        <v>115.2</v>
      </c>
      <c r="I114" s="5">
        <v>2.3300000000000001E-2</v>
      </c>
      <c r="J114" s="5">
        <v>0.90700000000000003</v>
      </c>
      <c r="K114" s="5">
        <v>1</v>
      </c>
      <c r="L114" s="5">
        <v>1</v>
      </c>
      <c r="M114" s="5">
        <v>1</v>
      </c>
      <c r="N114" s="5">
        <v>1</v>
      </c>
      <c r="O114" s="5" t="s">
        <v>18</v>
      </c>
      <c r="P114" s="5">
        <v>0</v>
      </c>
      <c r="Q114" s="5">
        <v>0</v>
      </c>
      <c r="R114" s="5">
        <v>0</v>
      </c>
      <c r="S114" s="5">
        <v>0</v>
      </c>
      <c r="T114" s="1">
        <v>12</v>
      </c>
    </row>
    <row r="115" spans="1:20" ht="51.75" x14ac:dyDescent="0.25">
      <c r="A115" s="2" t="s">
        <v>307</v>
      </c>
      <c r="B115" s="2" t="s">
        <v>402</v>
      </c>
      <c r="C115" s="3" t="s">
        <v>308</v>
      </c>
      <c r="D115" s="4" t="s">
        <v>8</v>
      </c>
      <c r="E115" s="5">
        <v>0.87939999999999996</v>
      </c>
      <c r="F115" s="5">
        <v>1</v>
      </c>
      <c r="G115" s="5">
        <v>1</v>
      </c>
      <c r="H115" s="6">
        <v>91.01</v>
      </c>
      <c r="I115" s="5">
        <v>5.8799999999999998E-2</v>
      </c>
      <c r="J115" s="5">
        <v>0.72</v>
      </c>
      <c r="K115" s="5">
        <v>0.8</v>
      </c>
      <c r="L115" s="5">
        <v>1</v>
      </c>
      <c r="M115" s="5">
        <v>1</v>
      </c>
      <c r="N115" s="5">
        <v>1</v>
      </c>
      <c r="O115" s="5" t="s">
        <v>18</v>
      </c>
      <c r="P115" s="5">
        <v>0</v>
      </c>
      <c r="Q115" s="5">
        <v>0</v>
      </c>
      <c r="R115" s="5">
        <v>0</v>
      </c>
      <c r="S115" s="5">
        <v>0</v>
      </c>
      <c r="T115" s="1">
        <v>12</v>
      </c>
    </row>
    <row r="116" spans="1:20" ht="39" x14ac:dyDescent="0.25">
      <c r="A116" s="2" t="s">
        <v>403</v>
      </c>
      <c r="B116" s="2" t="s">
        <v>309</v>
      </c>
      <c r="C116" s="3" t="s">
        <v>310</v>
      </c>
      <c r="D116" s="4" t="s">
        <v>8</v>
      </c>
      <c r="E116" s="5">
        <v>0.87660000000000005</v>
      </c>
      <c r="F116" s="5">
        <v>1</v>
      </c>
      <c r="G116" s="5">
        <v>1</v>
      </c>
      <c r="H116" s="6">
        <v>101.76</v>
      </c>
      <c r="I116" s="5">
        <v>0</v>
      </c>
      <c r="J116" s="5">
        <v>0.83330000000000004</v>
      </c>
      <c r="K116" s="5">
        <v>1</v>
      </c>
      <c r="L116" s="5">
        <v>1</v>
      </c>
      <c r="M116" s="5">
        <v>0</v>
      </c>
      <c r="N116" s="5">
        <v>0.94440000000000002</v>
      </c>
      <c r="O116" s="5" t="s">
        <v>18</v>
      </c>
      <c r="P116" s="5">
        <v>0</v>
      </c>
      <c r="Q116" s="5">
        <v>0</v>
      </c>
      <c r="R116" s="5">
        <v>0</v>
      </c>
      <c r="S116" s="5">
        <v>0</v>
      </c>
      <c r="T116" s="1">
        <v>11</v>
      </c>
    </row>
    <row r="117" spans="1:20" x14ac:dyDescent="0.25">
      <c r="A117" s="2" t="s">
        <v>311</v>
      </c>
      <c r="B117" s="2" t="s">
        <v>178</v>
      </c>
      <c r="C117" s="3" t="s">
        <v>312</v>
      </c>
      <c r="D117" s="4" t="s">
        <v>8</v>
      </c>
      <c r="E117" s="5">
        <v>0.95399999999999996</v>
      </c>
      <c r="F117" s="5">
        <v>1</v>
      </c>
      <c r="G117" s="5">
        <v>1</v>
      </c>
      <c r="H117" s="6">
        <v>98.98</v>
      </c>
      <c r="I117" s="5">
        <v>8.8200000000000001E-2</v>
      </c>
      <c r="J117" s="5">
        <v>0.91180000000000005</v>
      </c>
      <c r="K117" s="5">
        <v>0.91180000000000005</v>
      </c>
      <c r="L117" s="5">
        <v>0.97060000000000002</v>
      </c>
      <c r="M117" s="5">
        <v>1</v>
      </c>
      <c r="N117" s="5">
        <v>1</v>
      </c>
      <c r="O117" s="5" t="s">
        <v>18</v>
      </c>
      <c r="P117" s="5">
        <v>0</v>
      </c>
      <c r="Q117" s="5">
        <v>0</v>
      </c>
      <c r="R117" s="5">
        <v>0</v>
      </c>
      <c r="S117" s="5">
        <v>0</v>
      </c>
      <c r="T117" s="1">
        <v>12</v>
      </c>
    </row>
    <row r="118" spans="1:20" ht="77.25" x14ac:dyDescent="0.25">
      <c r="A118" s="2" t="s">
        <v>314</v>
      </c>
      <c r="B118" s="2" t="s">
        <v>313</v>
      </c>
      <c r="C118" s="3" t="s">
        <v>315</v>
      </c>
      <c r="D118" s="4" t="s">
        <v>8</v>
      </c>
      <c r="E118" s="7">
        <v>0.96509999999999996</v>
      </c>
      <c r="F118" s="5">
        <v>1</v>
      </c>
      <c r="G118" s="5">
        <v>0.96550000000000002</v>
      </c>
      <c r="H118" s="8">
        <v>94.42</v>
      </c>
      <c r="I118" s="7">
        <v>3.0300000000000001E-2</v>
      </c>
      <c r="J118" s="7">
        <v>0.88260000000000005</v>
      </c>
      <c r="K118" s="7">
        <v>0.90710000000000002</v>
      </c>
      <c r="L118" s="7">
        <v>0.96279999999999999</v>
      </c>
      <c r="M118" s="7">
        <v>0.44440000000000002</v>
      </c>
      <c r="N118" s="7">
        <v>0.98260000000000003</v>
      </c>
      <c r="O118" s="5" t="s">
        <v>18</v>
      </c>
      <c r="P118" s="7">
        <v>3.3999999999999998E-3</v>
      </c>
      <c r="Q118" s="7">
        <v>0</v>
      </c>
      <c r="R118" s="7">
        <v>5.0000000000000001E-3</v>
      </c>
      <c r="S118" s="7">
        <v>3.3999999999999998E-3</v>
      </c>
      <c r="T118" s="1">
        <v>12</v>
      </c>
    </row>
    <row r="119" spans="1:20" ht="26.25" x14ac:dyDescent="0.25">
      <c r="A119" s="2" t="s">
        <v>316</v>
      </c>
      <c r="B119" s="2" t="s">
        <v>60</v>
      </c>
      <c r="C119" s="3" t="s">
        <v>317</v>
      </c>
      <c r="D119" s="4" t="s">
        <v>8</v>
      </c>
      <c r="E119" s="5">
        <v>0.76080000000000003</v>
      </c>
      <c r="F119" s="5">
        <v>1</v>
      </c>
      <c r="G119" s="5">
        <v>1</v>
      </c>
      <c r="H119" s="6">
        <v>67.59</v>
      </c>
      <c r="I119" s="5">
        <v>0.1176</v>
      </c>
      <c r="J119" s="5">
        <v>0.73529999999999995</v>
      </c>
      <c r="K119" s="5">
        <v>1</v>
      </c>
      <c r="L119" s="5">
        <v>0.97870000000000001</v>
      </c>
      <c r="M119" s="5">
        <v>0</v>
      </c>
      <c r="N119" s="5">
        <v>1</v>
      </c>
      <c r="O119" s="5" t="s">
        <v>18</v>
      </c>
      <c r="P119" s="5">
        <v>0</v>
      </c>
      <c r="Q119" s="5">
        <v>0</v>
      </c>
      <c r="R119" s="5">
        <v>1.41E-2</v>
      </c>
      <c r="S119" s="5">
        <v>2.7799999999999998E-2</v>
      </c>
      <c r="T119" s="1">
        <v>12</v>
      </c>
    </row>
    <row r="120" spans="1:20" x14ac:dyDescent="0.25">
      <c r="A120" s="2" t="s">
        <v>319</v>
      </c>
      <c r="B120" s="2" t="s">
        <v>318</v>
      </c>
      <c r="C120" s="3" t="s">
        <v>320</v>
      </c>
      <c r="D120" s="4" t="s">
        <v>8</v>
      </c>
      <c r="E120" s="5">
        <v>1</v>
      </c>
      <c r="F120" s="5">
        <v>1</v>
      </c>
      <c r="G120" s="5">
        <v>1</v>
      </c>
      <c r="H120" s="6">
        <v>69.67</v>
      </c>
      <c r="I120" s="5">
        <v>0.4667</v>
      </c>
      <c r="J120" s="5">
        <v>0.93330000000000002</v>
      </c>
      <c r="K120" s="5">
        <v>1</v>
      </c>
      <c r="L120" s="5">
        <v>1</v>
      </c>
      <c r="M120" s="5">
        <v>0</v>
      </c>
      <c r="N120" s="5">
        <v>1</v>
      </c>
      <c r="O120" s="5" t="s">
        <v>18</v>
      </c>
      <c r="P120" s="5">
        <v>0</v>
      </c>
      <c r="Q120" s="5">
        <v>0</v>
      </c>
      <c r="R120" s="5">
        <v>0</v>
      </c>
      <c r="S120" s="5">
        <v>0</v>
      </c>
      <c r="T120" s="1">
        <v>12</v>
      </c>
    </row>
    <row r="121" spans="1:20" ht="39" x14ac:dyDescent="0.25">
      <c r="A121" s="2" t="s">
        <v>322</v>
      </c>
      <c r="B121" s="2" t="s">
        <v>321</v>
      </c>
      <c r="C121" s="3" t="s">
        <v>323</v>
      </c>
      <c r="D121" s="4" t="s">
        <v>8</v>
      </c>
      <c r="E121" s="5">
        <v>0.96179999999999999</v>
      </c>
      <c r="F121" s="5">
        <v>1</v>
      </c>
      <c r="G121" s="5">
        <v>1</v>
      </c>
      <c r="H121" s="6">
        <v>65.02</v>
      </c>
      <c r="I121" s="5">
        <v>0</v>
      </c>
      <c r="J121" s="5">
        <v>0.8</v>
      </c>
      <c r="K121" s="5">
        <v>0.9667</v>
      </c>
      <c r="L121" s="5">
        <v>1</v>
      </c>
      <c r="M121" s="5">
        <v>0</v>
      </c>
      <c r="N121" s="5">
        <v>0.96550000000000002</v>
      </c>
      <c r="O121" s="5" t="s">
        <v>18</v>
      </c>
      <c r="P121" s="5">
        <v>0</v>
      </c>
      <c r="Q121" s="5">
        <v>0</v>
      </c>
      <c r="R121" s="5">
        <v>0</v>
      </c>
      <c r="S121" s="5">
        <v>0</v>
      </c>
      <c r="T121" s="1">
        <v>12</v>
      </c>
    </row>
    <row r="122" spans="1:20" ht="39" x14ac:dyDescent="0.25">
      <c r="A122" s="2" t="s">
        <v>325</v>
      </c>
      <c r="B122" s="2" t="s">
        <v>324</v>
      </c>
      <c r="C122" s="3" t="s">
        <v>326</v>
      </c>
      <c r="D122" s="4" t="s">
        <v>8</v>
      </c>
      <c r="E122" s="7">
        <v>0.85399999999999998</v>
      </c>
      <c r="F122" s="5">
        <v>1</v>
      </c>
      <c r="G122" s="5">
        <v>1</v>
      </c>
      <c r="H122" s="8">
        <v>70.819999999999993</v>
      </c>
      <c r="I122" s="7">
        <v>0</v>
      </c>
      <c r="J122" s="7">
        <v>0.97670000000000001</v>
      </c>
      <c r="K122" s="7">
        <v>1</v>
      </c>
      <c r="L122" s="7">
        <v>1</v>
      </c>
      <c r="M122" s="7">
        <v>1</v>
      </c>
      <c r="N122" s="7">
        <v>1</v>
      </c>
      <c r="O122" s="5" t="s">
        <v>18</v>
      </c>
      <c r="P122" s="7">
        <v>0</v>
      </c>
      <c r="Q122" s="7">
        <v>0</v>
      </c>
      <c r="R122" s="7">
        <v>0</v>
      </c>
      <c r="S122" s="7">
        <v>0</v>
      </c>
      <c r="T122" s="1">
        <v>12</v>
      </c>
    </row>
    <row r="123" spans="1:20" ht="39" x14ac:dyDescent="0.25">
      <c r="A123" s="2" t="s">
        <v>328</v>
      </c>
      <c r="B123" s="2" t="s">
        <v>327</v>
      </c>
      <c r="C123" s="3" t="s">
        <v>329</v>
      </c>
      <c r="D123" s="4" t="s">
        <v>8</v>
      </c>
      <c r="E123" s="5">
        <v>0.94210000000000005</v>
      </c>
      <c r="F123" s="5">
        <v>1</v>
      </c>
      <c r="G123" s="5">
        <v>1</v>
      </c>
      <c r="H123" s="6">
        <v>60.23</v>
      </c>
      <c r="I123" s="5">
        <v>0.40539999999999998</v>
      </c>
      <c r="J123" s="5">
        <v>0.83779999999999999</v>
      </c>
      <c r="K123" s="5">
        <v>0.94589999999999996</v>
      </c>
      <c r="L123" s="5">
        <v>1</v>
      </c>
      <c r="M123" s="5">
        <v>0</v>
      </c>
      <c r="N123" s="5">
        <v>1</v>
      </c>
      <c r="O123" s="5" t="s">
        <v>18</v>
      </c>
      <c r="P123" s="5">
        <v>0</v>
      </c>
      <c r="Q123" s="5">
        <v>0</v>
      </c>
      <c r="R123" s="5">
        <v>0</v>
      </c>
      <c r="S123" s="5">
        <v>0</v>
      </c>
      <c r="T123" s="1">
        <v>12</v>
      </c>
    </row>
    <row r="124" spans="1:20" ht="39" x14ac:dyDescent="0.25">
      <c r="A124" s="2" t="s">
        <v>330</v>
      </c>
      <c r="B124" s="2" t="s">
        <v>157</v>
      </c>
      <c r="C124" s="3" t="s">
        <v>331</v>
      </c>
      <c r="D124" s="4" t="s">
        <v>8</v>
      </c>
      <c r="E124" s="5">
        <v>0.92620000000000002</v>
      </c>
      <c r="F124" s="5">
        <v>1</v>
      </c>
      <c r="G124" s="5">
        <v>1</v>
      </c>
      <c r="H124" s="6">
        <v>73.92</v>
      </c>
      <c r="I124" s="5">
        <v>0.1154</v>
      </c>
      <c r="J124" s="5">
        <v>0.871</v>
      </c>
      <c r="K124" s="5">
        <v>0.9677</v>
      </c>
      <c r="L124" s="5">
        <v>1</v>
      </c>
      <c r="M124" s="5">
        <v>1</v>
      </c>
      <c r="N124" s="5">
        <v>1</v>
      </c>
      <c r="O124" s="5" t="s">
        <v>18</v>
      </c>
      <c r="P124" s="5">
        <v>0</v>
      </c>
      <c r="Q124" s="5">
        <v>0</v>
      </c>
      <c r="R124" s="5">
        <v>0</v>
      </c>
      <c r="S124" s="5">
        <v>6.25E-2</v>
      </c>
      <c r="T124" s="1">
        <v>12</v>
      </c>
    </row>
    <row r="125" spans="1:20" ht="26.25" x14ac:dyDescent="0.25">
      <c r="A125" s="2" t="s">
        <v>332</v>
      </c>
      <c r="B125" s="2" t="s">
        <v>5</v>
      </c>
      <c r="C125" s="3" t="s">
        <v>333</v>
      </c>
      <c r="D125" s="4" t="s">
        <v>8</v>
      </c>
      <c r="E125" s="5">
        <v>0.92179999999999995</v>
      </c>
      <c r="F125" s="5">
        <v>1</v>
      </c>
      <c r="G125" s="5">
        <v>1</v>
      </c>
      <c r="H125" s="6">
        <v>55.56</v>
      </c>
      <c r="I125" s="5">
        <v>0.1053</v>
      </c>
      <c r="J125" s="5">
        <v>0.89470000000000005</v>
      </c>
      <c r="K125" s="5">
        <v>0.97370000000000001</v>
      </c>
      <c r="L125" s="5">
        <v>1</v>
      </c>
      <c r="M125" s="5">
        <v>1</v>
      </c>
      <c r="N125" s="5">
        <v>1</v>
      </c>
      <c r="O125" s="5" t="s">
        <v>18</v>
      </c>
      <c r="P125" s="5">
        <v>0</v>
      </c>
      <c r="Q125" s="5">
        <v>0</v>
      </c>
      <c r="R125" s="5">
        <v>0</v>
      </c>
      <c r="S125" s="5">
        <v>0</v>
      </c>
      <c r="T125" s="1">
        <v>12</v>
      </c>
    </row>
    <row r="126" spans="1:20" x14ac:dyDescent="0.25">
      <c r="A126" s="2" t="s">
        <v>335</v>
      </c>
      <c r="B126" s="2" t="s">
        <v>334</v>
      </c>
      <c r="C126" s="3" t="s">
        <v>336</v>
      </c>
      <c r="D126" s="4" t="s">
        <v>8</v>
      </c>
      <c r="E126" s="5">
        <v>0.97109999999999996</v>
      </c>
      <c r="F126" s="5">
        <v>1</v>
      </c>
      <c r="G126" s="5">
        <v>1</v>
      </c>
      <c r="H126" s="6">
        <v>63.72</v>
      </c>
      <c r="I126" s="5">
        <v>0.314</v>
      </c>
      <c r="J126" s="5">
        <v>0.77690000000000003</v>
      </c>
      <c r="K126" s="5">
        <v>0.85950000000000004</v>
      </c>
      <c r="L126" s="5">
        <v>0.98609999999999998</v>
      </c>
      <c r="M126" s="5">
        <v>0.71430000000000005</v>
      </c>
      <c r="N126" s="5">
        <v>0.98660000000000003</v>
      </c>
      <c r="O126" s="5" t="s">
        <v>18</v>
      </c>
      <c r="P126" s="5">
        <v>3.2099999999999997E-2</v>
      </c>
      <c r="Q126" s="5">
        <v>0</v>
      </c>
      <c r="R126" s="5">
        <v>8.2000000000000007E-3</v>
      </c>
      <c r="S126" s="5">
        <v>1.49E-2</v>
      </c>
      <c r="T126" s="1">
        <v>11</v>
      </c>
    </row>
    <row r="127" spans="1:20" ht="51.75" x14ac:dyDescent="0.25">
      <c r="A127" s="12" t="s">
        <v>404</v>
      </c>
      <c r="B127" s="2" t="s">
        <v>253</v>
      </c>
      <c r="C127" s="14" t="s">
        <v>337</v>
      </c>
      <c r="D127" s="4" t="s">
        <v>8</v>
      </c>
      <c r="E127" s="5">
        <v>0.99729999999999996</v>
      </c>
      <c r="F127" s="5">
        <v>1</v>
      </c>
      <c r="G127" s="5">
        <v>1</v>
      </c>
      <c r="H127" s="6">
        <v>59.88</v>
      </c>
      <c r="I127" s="5">
        <v>0.15</v>
      </c>
      <c r="J127" s="5">
        <v>0.8</v>
      </c>
      <c r="K127" s="5">
        <v>1</v>
      </c>
      <c r="L127" s="5">
        <v>1</v>
      </c>
      <c r="M127" s="5">
        <v>1</v>
      </c>
      <c r="N127" s="5">
        <v>1</v>
      </c>
      <c r="O127" s="5" t="s">
        <v>18</v>
      </c>
      <c r="P127" s="5">
        <v>0</v>
      </c>
      <c r="Q127" s="5">
        <v>0</v>
      </c>
      <c r="R127" s="5">
        <v>0</v>
      </c>
      <c r="S127" s="5">
        <v>0</v>
      </c>
      <c r="T127" s="1">
        <v>12</v>
      </c>
    </row>
    <row r="128" spans="1:20" ht="39" x14ac:dyDescent="0.25">
      <c r="A128" s="2" t="s">
        <v>338</v>
      </c>
      <c r="B128" s="2" t="s">
        <v>397</v>
      </c>
      <c r="C128" s="3" t="s">
        <v>339</v>
      </c>
      <c r="D128" s="4" t="s">
        <v>8</v>
      </c>
      <c r="E128" s="5">
        <v>0.90839999999999999</v>
      </c>
      <c r="F128" s="5">
        <v>1</v>
      </c>
      <c r="G128" s="5">
        <v>1</v>
      </c>
      <c r="H128" s="6">
        <v>43.86</v>
      </c>
      <c r="I128" s="5">
        <v>0.36840000000000001</v>
      </c>
      <c r="J128" s="5">
        <v>0.89470000000000005</v>
      </c>
      <c r="K128" s="5">
        <v>1</v>
      </c>
      <c r="L128" s="5">
        <v>1</v>
      </c>
      <c r="M128" s="5">
        <v>0</v>
      </c>
      <c r="N128" s="5">
        <v>1</v>
      </c>
      <c r="O128" s="5" t="s">
        <v>18</v>
      </c>
      <c r="P128" s="5">
        <v>0</v>
      </c>
      <c r="Q128" s="5">
        <v>0</v>
      </c>
      <c r="R128" s="5">
        <v>0</v>
      </c>
      <c r="S128" s="5">
        <v>0</v>
      </c>
      <c r="T128" s="1">
        <v>12</v>
      </c>
    </row>
    <row r="129" spans="1:20" ht="39" x14ac:dyDescent="0.25">
      <c r="A129" s="12" t="s">
        <v>340</v>
      </c>
      <c r="B129" s="12" t="s">
        <v>256</v>
      </c>
      <c r="C129" s="14" t="s">
        <v>341</v>
      </c>
      <c r="D129" s="4" t="s">
        <v>8</v>
      </c>
      <c r="E129" s="5">
        <v>0.92359999999999998</v>
      </c>
      <c r="F129" s="5">
        <v>1</v>
      </c>
      <c r="G129" s="5">
        <v>1</v>
      </c>
      <c r="H129" s="6">
        <v>65.02</v>
      </c>
      <c r="I129" s="5">
        <v>0.28000000000000003</v>
      </c>
      <c r="J129" s="5">
        <v>0.92</v>
      </c>
      <c r="K129" s="5">
        <v>0.88</v>
      </c>
      <c r="L129" s="5">
        <v>0.96</v>
      </c>
      <c r="M129" s="5">
        <v>1</v>
      </c>
      <c r="N129" s="5">
        <v>1</v>
      </c>
      <c r="O129" s="5" t="s">
        <v>18</v>
      </c>
      <c r="P129" s="5">
        <v>0</v>
      </c>
      <c r="Q129" s="5">
        <v>0</v>
      </c>
      <c r="R129" s="5">
        <v>0</v>
      </c>
      <c r="S129" s="5">
        <v>0</v>
      </c>
      <c r="T129" s="1">
        <v>12</v>
      </c>
    </row>
    <row r="130" spans="1:20" ht="26.25" x14ac:dyDescent="0.25">
      <c r="A130" s="2" t="s">
        <v>343</v>
      </c>
      <c r="B130" s="2" t="s">
        <v>342</v>
      </c>
      <c r="C130" s="3" t="s">
        <v>344</v>
      </c>
      <c r="D130" s="4" t="s">
        <v>8</v>
      </c>
      <c r="E130" s="5">
        <v>0.7419</v>
      </c>
      <c r="F130" s="5">
        <v>1</v>
      </c>
      <c r="G130" s="5">
        <v>1</v>
      </c>
      <c r="H130" s="6">
        <v>74.069999999999993</v>
      </c>
      <c r="I130" s="5">
        <v>0.83330000000000004</v>
      </c>
      <c r="J130" s="5">
        <v>0.89470000000000005</v>
      </c>
      <c r="K130" s="5">
        <v>1</v>
      </c>
      <c r="L130" s="5">
        <v>1</v>
      </c>
      <c r="M130" s="5">
        <v>0</v>
      </c>
      <c r="N130" s="5">
        <v>1</v>
      </c>
      <c r="O130" s="5" t="s">
        <v>18</v>
      </c>
      <c r="P130" s="5">
        <v>0</v>
      </c>
      <c r="Q130" s="5">
        <v>8.3000000000000001E-3</v>
      </c>
      <c r="R130" s="5">
        <v>0.21690000000000001</v>
      </c>
      <c r="S130" s="5">
        <v>2.5600000000000001E-2</v>
      </c>
      <c r="T130" s="1">
        <v>12</v>
      </c>
    </row>
    <row r="131" spans="1:20" x14ac:dyDescent="0.25">
      <c r="A131" s="2" t="s">
        <v>345</v>
      </c>
      <c r="B131" s="2" t="s">
        <v>189</v>
      </c>
      <c r="C131" s="3" t="s">
        <v>346</v>
      </c>
      <c r="D131" s="4" t="s">
        <v>8</v>
      </c>
      <c r="E131" s="5">
        <v>0.82609999999999995</v>
      </c>
      <c r="F131" s="5">
        <v>1</v>
      </c>
      <c r="G131" s="5">
        <v>1</v>
      </c>
      <c r="H131" s="6">
        <v>67.08</v>
      </c>
      <c r="I131" s="5">
        <v>0.2727</v>
      </c>
      <c r="J131" s="5">
        <v>0.86670000000000003</v>
      </c>
      <c r="K131" s="5">
        <v>0.93330000000000002</v>
      </c>
      <c r="L131" s="5">
        <v>1</v>
      </c>
      <c r="M131" s="5">
        <v>1</v>
      </c>
      <c r="N131" s="5">
        <v>1</v>
      </c>
      <c r="O131" s="5" t="s">
        <v>18</v>
      </c>
      <c r="P131" s="5">
        <v>0</v>
      </c>
      <c r="Q131" s="5">
        <v>0</v>
      </c>
      <c r="R131" s="5">
        <v>0</v>
      </c>
      <c r="S131" s="5">
        <v>0</v>
      </c>
      <c r="T131" s="1">
        <v>12</v>
      </c>
    </row>
    <row r="132" spans="1:20" ht="26.25" x14ac:dyDescent="0.25">
      <c r="A132" s="2" t="s">
        <v>347</v>
      </c>
      <c r="B132" s="2" t="s">
        <v>80</v>
      </c>
      <c r="C132" s="3" t="s">
        <v>348</v>
      </c>
      <c r="D132" s="4" t="s">
        <v>8</v>
      </c>
      <c r="E132" s="5">
        <v>0.97729999999999995</v>
      </c>
      <c r="F132" s="5">
        <v>1</v>
      </c>
      <c r="G132" s="5">
        <v>1</v>
      </c>
      <c r="H132" s="6">
        <v>54.01</v>
      </c>
      <c r="I132" s="5">
        <v>0</v>
      </c>
      <c r="J132" s="5">
        <v>0.94440000000000002</v>
      </c>
      <c r="K132" s="5">
        <v>0.94440000000000002</v>
      </c>
      <c r="L132" s="5">
        <v>1</v>
      </c>
      <c r="M132" s="5">
        <v>0</v>
      </c>
      <c r="N132" s="5">
        <v>0.9375</v>
      </c>
      <c r="O132" s="5" t="s">
        <v>18</v>
      </c>
      <c r="P132" s="5">
        <v>0</v>
      </c>
      <c r="Q132" s="5">
        <v>0</v>
      </c>
      <c r="R132" s="5">
        <v>0</v>
      </c>
      <c r="S132" s="5">
        <v>0</v>
      </c>
      <c r="T132" s="1">
        <v>12</v>
      </c>
    </row>
    <row r="133" spans="1:20" x14ac:dyDescent="0.25">
      <c r="A133" s="2" t="s">
        <v>349</v>
      </c>
      <c r="B133" s="2" t="s">
        <v>205</v>
      </c>
      <c r="C133" s="15" t="s">
        <v>350</v>
      </c>
      <c r="D133" s="4" t="s">
        <v>8</v>
      </c>
      <c r="E133" s="5">
        <v>0.96020000000000005</v>
      </c>
      <c r="F133" s="5">
        <v>1</v>
      </c>
      <c r="G133" s="5">
        <v>1</v>
      </c>
      <c r="H133" s="6">
        <v>52.75</v>
      </c>
      <c r="I133" s="5">
        <v>0.27029999999999998</v>
      </c>
      <c r="J133" s="5">
        <v>0.72970000000000002</v>
      </c>
      <c r="K133" s="5">
        <v>0.94669999999999999</v>
      </c>
      <c r="L133" s="5">
        <v>1</v>
      </c>
      <c r="M133" s="5">
        <v>0.6</v>
      </c>
      <c r="N133" s="5">
        <v>0.97799999999999998</v>
      </c>
      <c r="O133" s="5" t="s">
        <v>18</v>
      </c>
      <c r="P133" s="5">
        <v>0</v>
      </c>
      <c r="Q133" s="5">
        <v>0</v>
      </c>
      <c r="R133" s="5">
        <v>3.2000000000000002E-3</v>
      </c>
      <c r="S133" s="5">
        <v>0</v>
      </c>
      <c r="T133" s="1">
        <v>12</v>
      </c>
    </row>
    <row r="134" spans="1:20" ht="26.25" x14ac:dyDescent="0.25">
      <c r="A134" s="2" t="s">
        <v>351</v>
      </c>
      <c r="B134" s="2" t="s">
        <v>205</v>
      </c>
      <c r="C134" s="3" t="s">
        <v>352</v>
      </c>
      <c r="D134" s="4" t="s">
        <v>8</v>
      </c>
      <c r="E134" s="5">
        <v>0.90869999999999995</v>
      </c>
      <c r="F134" s="5">
        <v>1</v>
      </c>
      <c r="G134" s="5">
        <v>1</v>
      </c>
      <c r="H134" s="6">
        <v>31.59</v>
      </c>
      <c r="I134" s="5">
        <v>0.44440000000000002</v>
      </c>
      <c r="J134" s="5">
        <v>0.5</v>
      </c>
      <c r="K134" s="5">
        <v>0.78949999999999998</v>
      </c>
      <c r="L134" s="5">
        <v>1</v>
      </c>
      <c r="M134" s="5">
        <v>0.66669999999999996</v>
      </c>
      <c r="N134" s="5">
        <v>0.95240000000000002</v>
      </c>
      <c r="O134" s="5" t="s">
        <v>18</v>
      </c>
      <c r="P134" s="5">
        <v>4.5499999999999999E-2</v>
      </c>
      <c r="Q134" s="5">
        <v>0</v>
      </c>
      <c r="R134" s="5">
        <v>2.5000000000000001E-3</v>
      </c>
      <c r="S134" s="5">
        <v>0</v>
      </c>
      <c r="T134" s="1">
        <v>12</v>
      </c>
    </row>
    <row r="135" spans="1:20" ht="39" x14ac:dyDescent="0.25">
      <c r="A135" s="2" t="s">
        <v>353</v>
      </c>
      <c r="B135" s="2" t="s">
        <v>250</v>
      </c>
      <c r="C135" s="3" t="s">
        <v>354</v>
      </c>
      <c r="D135" s="4" t="s">
        <v>8</v>
      </c>
      <c r="E135" s="5">
        <v>0.96319999999999995</v>
      </c>
      <c r="F135" s="5">
        <v>1</v>
      </c>
      <c r="G135" s="5">
        <v>1</v>
      </c>
      <c r="H135" s="6">
        <v>58.4</v>
      </c>
      <c r="I135" s="5">
        <v>6.2100000000000002E-2</v>
      </c>
      <c r="J135" s="5">
        <v>0.75860000000000005</v>
      </c>
      <c r="K135" s="5">
        <v>0.84560000000000002</v>
      </c>
      <c r="L135" s="5">
        <v>0.97650000000000003</v>
      </c>
      <c r="M135" s="5">
        <v>0.85709999999999997</v>
      </c>
      <c r="N135" s="5">
        <v>0.99439999999999995</v>
      </c>
      <c r="O135" s="5" t="s">
        <v>18</v>
      </c>
      <c r="P135" s="5">
        <v>0</v>
      </c>
      <c r="Q135" s="5">
        <v>1.1000000000000001E-3</v>
      </c>
      <c r="R135" s="5">
        <v>7.0000000000000001E-3</v>
      </c>
      <c r="S135" s="7">
        <v>1.9400000000000001E-2</v>
      </c>
      <c r="T135" s="1">
        <v>12</v>
      </c>
    </row>
    <row r="136" spans="1:20" ht="39" x14ac:dyDescent="0.25">
      <c r="A136" s="2" t="s">
        <v>355</v>
      </c>
      <c r="B136" s="2" t="s">
        <v>150</v>
      </c>
      <c r="C136" s="3" t="s">
        <v>356</v>
      </c>
      <c r="D136" s="4" t="s">
        <v>357</v>
      </c>
      <c r="E136" s="9" t="s">
        <v>405</v>
      </c>
      <c r="F136" s="5" t="s">
        <v>18</v>
      </c>
      <c r="G136" s="5">
        <v>1</v>
      </c>
      <c r="H136" s="6">
        <v>6.1</v>
      </c>
      <c r="I136" s="5">
        <v>0.63400000000000001</v>
      </c>
      <c r="J136" s="5">
        <v>0.32029999999999997</v>
      </c>
      <c r="K136" s="5">
        <v>0.7712</v>
      </c>
      <c r="L136" s="5">
        <v>0.92179999999999995</v>
      </c>
      <c r="M136" s="5" t="s">
        <v>18</v>
      </c>
      <c r="N136" s="5">
        <v>0.94440000000000002</v>
      </c>
      <c r="O136" s="5">
        <v>0.13789999999999999</v>
      </c>
      <c r="P136" s="5">
        <v>0</v>
      </c>
      <c r="Q136" s="5">
        <v>0</v>
      </c>
      <c r="R136" s="5">
        <v>0</v>
      </c>
      <c r="S136" s="5">
        <v>1.2E-2</v>
      </c>
      <c r="T136" s="1">
        <v>12</v>
      </c>
    </row>
    <row r="137" spans="1:20" x14ac:dyDescent="0.25">
      <c r="A137" s="2" t="s">
        <v>358</v>
      </c>
      <c r="B137" s="2" t="s">
        <v>189</v>
      </c>
      <c r="C137" s="3" t="s">
        <v>359</v>
      </c>
      <c r="D137" s="4" t="s">
        <v>8</v>
      </c>
      <c r="E137" s="5">
        <v>0.86040000000000005</v>
      </c>
      <c r="F137" s="5">
        <v>1</v>
      </c>
      <c r="G137" s="5">
        <v>1</v>
      </c>
      <c r="H137" s="6">
        <v>46.25</v>
      </c>
      <c r="I137" s="5">
        <v>0.43480000000000002</v>
      </c>
      <c r="J137" s="5">
        <v>0.83330000000000004</v>
      </c>
      <c r="K137" s="5">
        <v>0.96</v>
      </c>
      <c r="L137" s="5">
        <v>0.96</v>
      </c>
      <c r="M137" s="5">
        <v>0.4</v>
      </c>
      <c r="N137" s="5">
        <v>0.86360000000000003</v>
      </c>
      <c r="O137" s="5" t="s">
        <v>18</v>
      </c>
      <c r="P137" s="5">
        <v>0</v>
      </c>
      <c r="Q137" s="5">
        <v>0</v>
      </c>
      <c r="R137" s="5">
        <v>7.7200000000000005E-2</v>
      </c>
      <c r="S137" s="5">
        <v>0</v>
      </c>
      <c r="T137" s="1">
        <v>12</v>
      </c>
    </row>
    <row r="138" spans="1:20" ht="26.25" x14ac:dyDescent="0.25">
      <c r="A138" s="2" t="s">
        <v>361</v>
      </c>
      <c r="B138" s="2" t="s">
        <v>360</v>
      </c>
      <c r="C138" s="3" t="s">
        <v>362</v>
      </c>
      <c r="D138" s="4" t="s">
        <v>8</v>
      </c>
      <c r="E138" s="5">
        <v>0.72109999999999996</v>
      </c>
      <c r="F138" s="5">
        <v>1</v>
      </c>
      <c r="G138" s="5">
        <v>1</v>
      </c>
      <c r="H138" s="6">
        <v>45.46</v>
      </c>
      <c r="I138" s="5">
        <v>0.35289999999999999</v>
      </c>
      <c r="J138" s="5">
        <v>0.81079999999999997</v>
      </c>
      <c r="K138" s="5">
        <v>0.97299999999999998</v>
      </c>
      <c r="L138" s="5">
        <v>1</v>
      </c>
      <c r="M138" s="5">
        <v>1</v>
      </c>
      <c r="N138" s="5">
        <v>1</v>
      </c>
      <c r="O138" s="5" t="s">
        <v>18</v>
      </c>
      <c r="P138" s="5">
        <v>0</v>
      </c>
      <c r="Q138" s="5">
        <v>0</v>
      </c>
      <c r="R138" s="5">
        <v>8.6E-3</v>
      </c>
      <c r="S138" s="5">
        <v>0</v>
      </c>
      <c r="T138" s="1">
        <v>12</v>
      </c>
    </row>
    <row r="139" spans="1:20" ht="39" x14ac:dyDescent="0.25">
      <c r="A139" s="2" t="s">
        <v>363</v>
      </c>
      <c r="B139" s="2" t="s">
        <v>393</v>
      </c>
      <c r="C139" s="3" t="s">
        <v>364</v>
      </c>
      <c r="D139" s="4" t="s">
        <v>8</v>
      </c>
      <c r="E139" s="5">
        <v>0.6915</v>
      </c>
      <c r="F139" s="5">
        <v>1</v>
      </c>
      <c r="G139" s="5">
        <v>1</v>
      </c>
      <c r="H139" s="6">
        <v>40.07</v>
      </c>
      <c r="I139" s="5">
        <v>2.86E-2</v>
      </c>
      <c r="J139" s="5">
        <v>0.62860000000000005</v>
      </c>
      <c r="K139" s="5">
        <v>1</v>
      </c>
      <c r="L139" s="5">
        <v>1</v>
      </c>
      <c r="M139" s="5">
        <v>0.8</v>
      </c>
      <c r="N139" s="5">
        <v>0.94289999999999996</v>
      </c>
      <c r="O139" s="5" t="s">
        <v>18</v>
      </c>
      <c r="P139" s="5">
        <v>0</v>
      </c>
      <c r="Q139" s="5">
        <v>0</v>
      </c>
      <c r="R139" s="5">
        <v>0</v>
      </c>
      <c r="S139" s="5">
        <v>0</v>
      </c>
      <c r="T139" s="1">
        <v>12</v>
      </c>
    </row>
    <row r="140" spans="1:20" x14ac:dyDescent="0.25">
      <c r="A140" s="2" t="s">
        <v>366</v>
      </c>
      <c r="B140" s="2" t="s">
        <v>365</v>
      </c>
      <c r="C140" s="16" t="s">
        <v>367</v>
      </c>
      <c r="D140" s="17" t="s">
        <v>8</v>
      </c>
      <c r="E140" s="5">
        <v>1.0152000000000001</v>
      </c>
      <c r="F140" s="5">
        <v>1</v>
      </c>
      <c r="G140" s="5">
        <v>1</v>
      </c>
      <c r="H140" s="6">
        <v>39.43</v>
      </c>
      <c r="I140" s="5">
        <v>0.1154</v>
      </c>
      <c r="J140" s="5">
        <v>0.90380000000000005</v>
      </c>
      <c r="K140" s="5">
        <v>0.94230000000000003</v>
      </c>
      <c r="L140" s="5">
        <v>1</v>
      </c>
      <c r="M140" s="5">
        <v>1</v>
      </c>
      <c r="N140" s="5">
        <v>1</v>
      </c>
      <c r="O140" s="5" t="s">
        <v>18</v>
      </c>
      <c r="P140" s="5">
        <v>0</v>
      </c>
      <c r="Q140" s="5">
        <v>0</v>
      </c>
      <c r="R140" s="5">
        <v>0</v>
      </c>
      <c r="S140" s="5">
        <v>0</v>
      </c>
      <c r="T140" s="1">
        <v>9</v>
      </c>
    </row>
    <row r="141" spans="1:20" ht="26.25" x14ac:dyDescent="0.25">
      <c r="A141" s="19" t="s">
        <v>369</v>
      </c>
      <c r="B141" s="18" t="s">
        <v>368</v>
      </c>
      <c r="C141" s="3" t="s">
        <v>370</v>
      </c>
      <c r="D141" s="4" t="s">
        <v>357</v>
      </c>
      <c r="E141" s="9" t="s">
        <v>406</v>
      </c>
      <c r="F141" s="5" t="s">
        <v>18</v>
      </c>
      <c r="G141" s="5">
        <v>0.85450000000000004</v>
      </c>
      <c r="H141" s="6">
        <v>9</v>
      </c>
      <c r="I141" s="5">
        <v>0.64</v>
      </c>
      <c r="J141" s="5">
        <v>0.1</v>
      </c>
      <c r="K141" s="5">
        <v>0.98</v>
      </c>
      <c r="L141" s="5">
        <v>0.92</v>
      </c>
      <c r="M141" s="5" t="s">
        <v>18</v>
      </c>
      <c r="N141" s="5">
        <v>0.9889</v>
      </c>
      <c r="O141" s="5">
        <v>5.7099999999999998E-2</v>
      </c>
      <c r="P141" s="5">
        <v>2.1999999999999999E-2</v>
      </c>
      <c r="Q141" s="5">
        <v>6.6E-3</v>
      </c>
      <c r="R141" s="5">
        <v>1.7999999999999999E-2</v>
      </c>
      <c r="S141" s="5">
        <v>1.0999999999999999E-2</v>
      </c>
      <c r="T141" s="1">
        <v>12</v>
      </c>
    </row>
    <row r="142" spans="1:20" x14ac:dyDescent="0.25">
      <c r="A142" s="2" t="s">
        <v>371</v>
      </c>
      <c r="B142" s="2" t="s">
        <v>42</v>
      </c>
      <c r="C142" s="3" t="s">
        <v>372</v>
      </c>
      <c r="D142" s="4" t="s">
        <v>8</v>
      </c>
      <c r="E142" s="5">
        <v>0.84799999999999998</v>
      </c>
      <c r="F142" s="5">
        <v>1</v>
      </c>
      <c r="G142" s="5">
        <v>1</v>
      </c>
      <c r="H142" s="6">
        <v>58.33</v>
      </c>
      <c r="I142" s="5">
        <v>0</v>
      </c>
      <c r="J142" s="5">
        <v>0.92110000000000003</v>
      </c>
      <c r="K142" s="5">
        <v>0.97370000000000001</v>
      </c>
      <c r="L142" s="5">
        <v>1</v>
      </c>
      <c r="M142" s="5">
        <v>0.8</v>
      </c>
      <c r="N142" s="5">
        <v>0.97140000000000004</v>
      </c>
      <c r="O142" s="5" t="s">
        <v>18</v>
      </c>
      <c r="P142" s="5">
        <v>0</v>
      </c>
      <c r="Q142" s="5">
        <v>0</v>
      </c>
      <c r="R142" s="5">
        <v>0</v>
      </c>
      <c r="S142" s="5">
        <v>0</v>
      </c>
      <c r="T142" s="1">
        <v>12</v>
      </c>
    </row>
    <row r="143" spans="1:20" x14ac:dyDescent="0.25">
      <c r="A143" s="2" t="s">
        <v>373</v>
      </c>
      <c r="B143" s="2" t="s">
        <v>42</v>
      </c>
      <c r="C143" s="3" t="s">
        <v>374</v>
      </c>
      <c r="D143" s="4" t="s">
        <v>8</v>
      </c>
      <c r="E143" s="5">
        <v>0.87690000000000001</v>
      </c>
      <c r="F143" s="5">
        <v>1</v>
      </c>
      <c r="G143" s="5">
        <v>1</v>
      </c>
      <c r="H143" s="6">
        <v>56.58</v>
      </c>
      <c r="I143" s="5">
        <v>0.13789999999999999</v>
      </c>
      <c r="J143" s="5">
        <v>0.84850000000000003</v>
      </c>
      <c r="K143" s="5">
        <v>0.96970000000000001</v>
      </c>
      <c r="L143" s="5">
        <v>1</v>
      </c>
      <c r="M143" s="5">
        <v>0</v>
      </c>
      <c r="N143" s="5">
        <v>0.93940000000000001</v>
      </c>
      <c r="O143" s="5" t="s">
        <v>18</v>
      </c>
      <c r="P143" s="5">
        <v>0</v>
      </c>
      <c r="Q143" s="5">
        <v>0</v>
      </c>
      <c r="R143" s="5">
        <v>0</v>
      </c>
      <c r="S143" s="5">
        <v>0</v>
      </c>
      <c r="T143" s="1">
        <v>12</v>
      </c>
    </row>
    <row r="144" spans="1:20" ht="39" x14ac:dyDescent="0.25">
      <c r="A144" s="2" t="s">
        <v>375</v>
      </c>
      <c r="B144" s="2" t="s">
        <v>290</v>
      </c>
      <c r="C144" s="3" t="s">
        <v>376</v>
      </c>
      <c r="D144" s="4" t="s">
        <v>8</v>
      </c>
      <c r="E144" s="5">
        <v>0.98319999999999996</v>
      </c>
      <c r="F144" s="5">
        <v>1</v>
      </c>
      <c r="G144" s="5">
        <v>1</v>
      </c>
      <c r="H144" s="6">
        <v>40.57</v>
      </c>
      <c r="I144" s="5">
        <v>0.1739</v>
      </c>
      <c r="J144" s="5">
        <v>0.8478</v>
      </c>
      <c r="K144" s="5">
        <v>0.97829999999999995</v>
      </c>
      <c r="L144" s="5">
        <v>1</v>
      </c>
      <c r="M144" s="5">
        <v>0</v>
      </c>
      <c r="N144" s="5">
        <v>1</v>
      </c>
      <c r="O144" s="5" t="s">
        <v>18</v>
      </c>
      <c r="P144" s="5">
        <v>0</v>
      </c>
      <c r="Q144" s="5">
        <v>0</v>
      </c>
      <c r="R144" s="5">
        <v>0</v>
      </c>
      <c r="S144" s="5">
        <v>0</v>
      </c>
      <c r="T144" s="1">
        <v>12</v>
      </c>
    </row>
    <row r="145" spans="1:20" ht="26.25" x14ac:dyDescent="0.25">
      <c r="A145" s="2" t="s">
        <v>378</v>
      </c>
      <c r="B145" s="2" t="s">
        <v>377</v>
      </c>
      <c r="C145" s="3" t="s">
        <v>379</v>
      </c>
      <c r="D145" s="4" t="s">
        <v>380</v>
      </c>
      <c r="E145" s="9" t="s">
        <v>407</v>
      </c>
      <c r="F145" s="5" t="s">
        <v>18</v>
      </c>
      <c r="G145" s="5">
        <v>0.96909999999999996</v>
      </c>
      <c r="H145" s="6">
        <v>9.24</v>
      </c>
      <c r="I145" s="5">
        <v>0.48370000000000002</v>
      </c>
      <c r="J145" s="5">
        <v>0.46050000000000002</v>
      </c>
      <c r="K145" s="5">
        <v>0.56479999999999997</v>
      </c>
      <c r="L145" s="5">
        <v>0.97740000000000005</v>
      </c>
      <c r="M145" s="5">
        <v>0.5</v>
      </c>
      <c r="N145" s="5">
        <v>0.77529999999999999</v>
      </c>
      <c r="O145" s="5">
        <v>4.3499999999999997E-2</v>
      </c>
      <c r="P145" s="5">
        <v>0.1</v>
      </c>
      <c r="Q145" s="5">
        <v>1E-4</v>
      </c>
      <c r="R145" s="5">
        <v>0</v>
      </c>
      <c r="S145" s="5">
        <v>5.9999999999999995E-4</v>
      </c>
      <c r="T145" s="1">
        <v>12</v>
      </c>
    </row>
    <row r="146" spans="1:20" ht="26.25" x14ac:dyDescent="0.25">
      <c r="A146" s="2" t="s">
        <v>381</v>
      </c>
      <c r="B146" s="2" t="s">
        <v>5</v>
      </c>
      <c r="C146" s="3" t="s">
        <v>382</v>
      </c>
      <c r="D146" s="4" t="s">
        <v>380</v>
      </c>
      <c r="E146" s="9" t="s">
        <v>408</v>
      </c>
      <c r="F146" s="5" t="s">
        <v>18</v>
      </c>
      <c r="G146" s="5">
        <v>1</v>
      </c>
      <c r="H146" s="6">
        <v>8.5500000000000007</v>
      </c>
      <c r="I146" s="5">
        <v>0.21060000000000001</v>
      </c>
      <c r="J146" s="5">
        <v>0.84209999999999996</v>
      </c>
      <c r="K146" s="5">
        <v>0.86</v>
      </c>
      <c r="L146" s="5">
        <v>0.76759999999999995</v>
      </c>
      <c r="M146" s="5">
        <v>0.74070000000000003</v>
      </c>
      <c r="N146" s="5">
        <v>0.83699999999999997</v>
      </c>
      <c r="O146" s="5">
        <v>0.36</v>
      </c>
      <c r="P146" s="5">
        <v>1</v>
      </c>
      <c r="Q146" s="5">
        <v>1E-4</v>
      </c>
      <c r="R146" s="5">
        <v>1.1999999999999999E-3</v>
      </c>
      <c r="S146" s="5">
        <v>8.0000000000000002E-3</v>
      </c>
      <c r="T146" s="1">
        <v>12</v>
      </c>
    </row>
    <row r="147" spans="1:20" ht="26.25" x14ac:dyDescent="0.25">
      <c r="A147" s="2" t="s">
        <v>384</v>
      </c>
      <c r="B147" s="2" t="s">
        <v>383</v>
      </c>
      <c r="C147" s="3" t="s">
        <v>385</v>
      </c>
      <c r="D147" s="4" t="s">
        <v>357</v>
      </c>
      <c r="E147" s="9" t="s">
        <v>409</v>
      </c>
      <c r="F147" s="5" t="s">
        <v>18</v>
      </c>
      <c r="G147" s="5">
        <v>1</v>
      </c>
      <c r="H147" s="6">
        <v>14</v>
      </c>
      <c r="I147" s="5">
        <v>0.83819999999999995</v>
      </c>
      <c r="J147" s="5">
        <v>0.89929999999999999</v>
      </c>
      <c r="K147" s="5">
        <v>0.56040000000000001</v>
      </c>
      <c r="L147" s="5">
        <v>0.98040000000000005</v>
      </c>
      <c r="M147" s="5" t="s">
        <v>18</v>
      </c>
      <c r="N147" s="5">
        <v>0.95079999999999998</v>
      </c>
      <c r="O147" s="5">
        <v>0.02</v>
      </c>
      <c r="P147" s="5">
        <v>8.6999999999999994E-2</v>
      </c>
      <c r="Q147" s="5">
        <v>2.3999999999999998E-3</v>
      </c>
      <c r="R147" s="5">
        <v>9.7000000000000003E-3</v>
      </c>
      <c r="S147" s="5">
        <v>0</v>
      </c>
      <c r="T147" s="1">
        <v>12</v>
      </c>
    </row>
    <row r="148" spans="1:20" ht="26.25" x14ac:dyDescent="0.25">
      <c r="A148" s="2" t="s">
        <v>387</v>
      </c>
      <c r="B148" s="2" t="s">
        <v>386</v>
      </c>
      <c r="C148" s="3" t="s">
        <v>388</v>
      </c>
      <c r="D148" s="4" t="s">
        <v>357</v>
      </c>
      <c r="E148" s="9" t="s">
        <v>410</v>
      </c>
      <c r="F148" s="5" t="s">
        <v>18</v>
      </c>
      <c r="G148" s="5">
        <v>1</v>
      </c>
      <c r="H148" s="6">
        <v>17.149999999999999</v>
      </c>
      <c r="I148" s="5">
        <v>0.25</v>
      </c>
      <c r="J148" s="5">
        <v>0.57140000000000002</v>
      </c>
      <c r="K148" s="5">
        <v>0.89659999999999995</v>
      </c>
      <c r="L148" s="5">
        <v>0.96360000000000001</v>
      </c>
      <c r="M148" s="5" t="s">
        <v>18</v>
      </c>
      <c r="N148" s="5">
        <v>0.99019999999999997</v>
      </c>
      <c r="O148" s="5">
        <v>0.22220000000000001</v>
      </c>
      <c r="P148" s="5">
        <v>3.9199999999999999E-2</v>
      </c>
      <c r="Q148" s="5">
        <v>0</v>
      </c>
      <c r="R148" s="5">
        <v>4.7000000000000002E-3</v>
      </c>
      <c r="S148" s="5">
        <v>0</v>
      </c>
      <c r="T148" s="1">
        <v>12</v>
      </c>
    </row>
    <row r="149" spans="1:20" ht="26.25" x14ac:dyDescent="0.25">
      <c r="A149" s="2" t="s">
        <v>389</v>
      </c>
      <c r="B149" s="2" t="s">
        <v>230</v>
      </c>
      <c r="C149" s="3" t="s">
        <v>390</v>
      </c>
      <c r="D149" s="4" t="s">
        <v>380</v>
      </c>
      <c r="E149" s="9" t="s">
        <v>411</v>
      </c>
      <c r="F149" s="5" t="s">
        <v>18</v>
      </c>
      <c r="G149" s="5">
        <v>1</v>
      </c>
      <c r="H149" s="6">
        <v>7.5</v>
      </c>
      <c r="I149" s="5">
        <v>0.32</v>
      </c>
      <c r="J149" s="5">
        <v>0.3</v>
      </c>
      <c r="K149" s="5">
        <v>0.91</v>
      </c>
      <c r="L149" s="5">
        <v>0.93</v>
      </c>
      <c r="M149" s="5">
        <v>0.84</v>
      </c>
      <c r="N149" s="5">
        <v>7.6E-3</v>
      </c>
      <c r="O149" s="5">
        <v>0</v>
      </c>
      <c r="P149" s="5">
        <v>0.315</v>
      </c>
      <c r="Q149" s="5">
        <v>0</v>
      </c>
      <c r="R149" s="5">
        <v>0</v>
      </c>
      <c r="S149" s="5">
        <v>0</v>
      </c>
      <c r="T149" s="1">
        <v>12</v>
      </c>
    </row>
    <row r="150" spans="1:20" ht="51.75" x14ac:dyDescent="0.25">
      <c r="A150" s="2" t="s">
        <v>391</v>
      </c>
      <c r="B150" s="2" t="s">
        <v>412</v>
      </c>
      <c r="C150" s="3" t="s">
        <v>392</v>
      </c>
      <c r="D150" s="4" t="s">
        <v>8</v>
      </c>
      <c r="E150" s="5">
        <v>0.93799999999999994</v>
      </c>
      <c r="F150" s="5">
        <v>1</v>
      </c>
      <c r="G150" s="5">
        <v>1</v>
      </c>
      <c r="H150" s="6">
        <v>21.5</v>
      </c>
      <c r="I150" s="5">
        <v>0</v>
      </c>
      <c r="J150" s="5">
        <v>0.97499999999999998</v>
      </c>
      <c r="K150" s="5">
        <v>0.97499999999999998</v>
      </c>
      <c r="L150" s="5">
        <v>1</v>
      </c>
      <c r="M150" s="5">
        <v>0</v>
      </c>
      <c r="N150" s="5">
        <v>1</v>
      </c>
      <c r="O150" s="5" t="s">
        <v>18</v>
      </c>
      <c r="P150" s="5">
        <v>0</v>
      </c>
      <c r="Q150" s="5">
        <v>0</v>
      </c>
      <c r="R150" s="5">
        <v>0</v>
      </c>
      <c r="S150" s="5">
        <v>0</v>
      </c>
      <c r="T150" s="1">
        <v>12</v>
      </c>
    </row>
  </sheetData>
  <conditionalFormatting sqref="C13">
    <cfRule type="expression" dxfId="2" priority="1">
      <formula>(#REF!&gt;1)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U150"/>
  <sheetViews>
    <sheetView topLeftCell="A92" zoomScale="63" workbookViewId="0">
      <selection activeCell="A101" sqref="A101"/>
    </sheetView>
  </sheetViews>
  <sheetFormatPr defaultColWidth="8.875" defaultRowHeight="15.75" x14ac:dyDescent="0.25"/>
  <cols>
    <col min="1" max="1" width="34.625" customWidth="1"/>
    <col min="2" max="2" width="33.375" customWidth="1"/>
    <col min="3" max="3" width="14" customWidth="1"/>
    <col min="4" max="4" width="14.125" customWidth="1"/>
    <col min="5" max="20" width="17.5" customWidth="1"/>
    <col min="21" max="21" width="14.125" customWidth="1"/>
  </cols>
  <sheetData>
    <row r="1" spans="1:21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423</v>
      </c>
      <c r="N1" s="1" t="s">
        <v>424</v>
      </c>
      <c r="O1" s="1" t="s">
        <v>17</v>
      </c>
      <c r="P1" s="1" t="s">
        <v>19</v>
      </c>
      <c r="Q1" s="1" t="s">
        <v>20</v>
      </c>
      <c r="R1" s="1" t="s">
        <v>21</v>
      </c>
      <c r="S1" s="1" t="s">
        <v>22</v>
      </c>
      <c r="T1" s="104" t="s">
        <v>23</v>
      </c>
      <c r="U1" s="76" t="s">
        <v>472</v>
      </c>
    </row>
    <row r="2" spans="1:21" ht="26.25" x14ac:dyDescent="0.25">
      <c r="A2" s="2" t="s">
        <v>6</v>
      </c>
      <c r="B2" s="2" t="s">
        <v>5</v>
      </c>
      <c r="C2" s="3" t="s">
        <v>7</v>
      </c>
      <c r="D2" s="4" t="s">
        <v>8</v>
      </c>
      <c r="E2" s="20">
        <v>6</v>
      </c>
      <c r="F2" s="20">
        <v>5</v>
      </c>
      <c r="G2" s="20">
        <v>5</v>
      </c>
      <c r="H2" s="20">
        <v>7</v>
      </c>
      <c r="I2" s="20">
        <v>1</v>
      </c>
      <c r="J2" s="20">
        <v>12</v>
      </c>
      <c r="K2" s="20">
        <v>9</v>
      </c>
      <c r="L2" s="20">
        <v>5.5</v>
      </c>
      <c r="M2" s="20">
        <v>4</v>
      </c>
      <c r="N2" s="20">
        <v>10</v>
      </c>
      <c r="O2" s="5" t="s">
        <v>18</v>
      </c>
      <c r="P2" s="20">
        <v>1</v>
      </c>
      <c r="Q2" s="20">
        <v>1</v>
      </c>
      <c r="R2" s="20">
        <v>1</v>
      </c>
      <c r="S2" s="20">
        <v>1</v>
      </c>
      <c r="T2" s="104">
        <v>0</v>
      </c>
      <c r="U2" s="52">
        <v>68.5</v>
      </c>
    </row>
    <row r="3" spans="1:21" ht="26.25" x14ac:dyDescent="0.25">
      <c r="A3" s="2" t="s">
        <v>25</v>
      </c>
      <c r="B3" s="2" t="s">
        <v>24</v>
      </c>
      <c r="C3" s="3" t="s">
        <v>26</v>
      </c>
      <c r="D3" s="4" t="s">
        <v>8</v>
      </c>
      <c r="E3" s="20">
        <v>3</v>
      </c>
      <c r="F3" s="20">
        <v>5</v>
      </c>
      <c r="G3" s="20">
        <v>5</v>
      </c>
      <c r="H3" s="20">
        <v>7</v>
      </c>
      <c r="I3" s="20">
        <v>0</v>
      </c>
      <c r="J3" s="20">
        <v>12</v>
      </c>
      <c r="K3" s="21">
        <v>10</v>
      </c>
      <c r="L3" s="21">
        <v>6</v>
      </c>
      <c r="M3" s="21">
        <v>4</v>
      </c>
      <c r="N3" s="21">
        <v>10</v>
      </c>
      <c r="O3" s="5" t="s">
        <v>18</v>
      </c>
      <c r="P3" s="20">
        <v>1</v>
      </c>
      <c r="Q3" s="20">
        <v>1</v>
      </c>
      <c r="R3" s="20">
        <v>1</v>
      </c>
      <c r="S3" s="20">
        <v>1</v>
      </c>
      <c r="T3" s="104">
        <v>0</v>
      </c>
      <c r="U3" s="52">
        <v>66</v>
      </c>
    </row>
    <row r="4" spans="1:21" ht="39" x14ac:dyDescent="0.25">
      <c r="A4" s="2" t="s">
        <v>28</v>
      </c>
      <c r="B4" s="2" t="s">
        <v>27</v>
      </c>
      <c r="C4" s="3" t="s">
        <v>29</v>
      </c>
      <c r="D4" s="4" t="s">
        <v>8</v>
      </c>
      <c r="E4" s="20">
        <v>6</v>
      </c>
      <c r="F4" s="20">
        <v>5</v>
      </c>
      <c r="G4" s="20">
        <v>5</v>
      </c>
      <c r="H4" s="20">
        <v>7</v>
      </c>
      <c r="I4" s="20">
        <v>0</v>
      </c>
      <c r="J4" s="20">
        <v>12</v>
      </c>
      <c r="K4" s="20">
        <v>8.5</v>
      </c>
      <c r="L4" s="20">
        <v>5.5</v>
      </c>
      <c r="M4" s="20">
        <v>0</v>
      </c>
      <c r="N4" s="20">
        <v>7.5</v>
      </c>
      <c r="O4" s="5" t="s">
        <v>18</v>
      </c>
      <c r="P4" s="20">
        <v>1</v>
      </c>
      <c r="Q4" s="20">
        <v>1</v>
      </c>
      <c r="R4" s="20">
        <v>1</v>
      </c>
      <c r="S4" s="20">
        <v>1</v>
      </c>
      <c r="T4" s="104">
        <v>0</v>
      </c>
      <c r="U4" s="52">
        <v>60.5</v>
      </c>
    </row>
    <row r="5" spans="1:21" ht="26.25" x14ac:dyDescent="0.25">
      <c r="A5" s="2" t="s">
        <v>31</v>
      </c>
      <c r="B5" s="2" t="s">
        <v>30</v>
      </c>
      <c r="C5" s="3" t="s">
        <v>32</v>
      </c>
      <c r="D5" s="4" t="s">
        <v>8</v>
      </c>
      <c r="E5" s="21">
        <v>7</v>
      </c>
      <c r="F5" s="20">
        <v>5</v>
      </c>
      <c r="G5" s="20">
        <v>5</v>
      </c>
      <c r="H5" s="21">
        <v>7</v>
      </c>
      <c r="I5" s="21">
        <v>2.5</v>
      </c>
      <c r="J5" s="21">
        <v>12</v>
      </c>
      <c r="K5" s="21">
        <v>8.5</v>
      </c>
      <c r="L5" s="21">
        <v>6</v>
      </c>
      <c r="M5" s="21">
        <v>4</v>
      </c>
      <c r="N5" s="21">
        <v>10</v>
      </c>
      <c r="O5" s="5" t="s">
        <v>18</v>
      </c>
      <c r="P5" s="20">
        <v>1</v>
      </c>
      <c r="Q5" s="20">
        <v>1</v>
      </c>
      <c r="R5" s="20">
        <v>1</v>
      </c>
      <c r="S5" s="20">
        <v>1</v>
      </c>
      <c r="T5" s="104">
        <v>0</v>
      </c>
      <c r="U5" s="52">
        <v>71</v>
      </c>
    </row>
    <row r="6" spans="1:21" ht="26.25" x14ac:dyDescent="0.25">
      <c r="A6" s="2" t="s">
        <v>34</v>
      </c>
      <c r="B6" s="2" t="s">
        <v>33</v>
      </c>
      <c r="C6" s="3" t="s">
        <v>35</v>
      </c>
      <c r="D6" s="4" t="s">
        <v>36</v>
      </c>
      <c r="E6" s="20">
        <v>3.5</v>
      </c>
      <c r="F6" s="20" t="s">
        <v>18</v>
      </c>
      <c r="G6" s="20">
        <v>5</v>
      </c>
      <c r="H6" s="20">
        <v>6.5</v>
      </c>
      <c r="I6" s="20">
        <v>6</v>
      </c>
      <c r="J6" s="20">
        <v>8</v>
      </c>
      <c r="K6" s="20">
        <v>0</v>
      </c>
      <c r="L6" s="20">
        <v>4</v>
      </c>
      <c r="M6" s="20">
        <v>13</v>
      </c>
      <c r="N6" s="5" t="s">
        <v>18</v>
      </c>
      <c r="O6" s="5" t="s">
        <v>18</v>
      </c>
      <c r="P6" s="20">
        <v>1</v>
      </c>
      <c r="Q6" s="20">
        <v>1</v>
      </c>
      <c r="R6" s="20">
        <v>1</v>
      </c>
      <c r="S6" s="20">
        <v>1</v>
      </c>
      <c r="T6" s="104">
        <v>0</v>
      </c>
      <c r="U6" s="52">
        <v>50</v>
      </c>
    </row>
    <row r="7" spans="1:21" ht="64.5" x14ac:dyDescent="0.25">
      <c r="A7" s="2" t="s">
        <v>537</v>
      </c>
      <c r="B7" s="2" t="s">
        <v>393</v>
      </c>
      <c r="C7" s="3" t="s">
        <v>37</v>
      </c>
      <c r="D7" s="4" t="s">
        <v>8</v>
      </c>
      <c r="E7" s="21">
        <v>3</v>
      </c>
      <c r="F7" s="20">
        <v>5</v>
      </c>
      <c r="G7" s="20">
        <v>5</v>
      </c>
      <c r="H7" s="21">
        <v>7</v>
      </c>
      <c r="I7" s="21">
        <v>0</v>
      </c>
      <c r="J7" s="21">
        <v>12</v>
      </c>
      <c r="K7" s="21">
        <v>9.5</v>
      </c>
      <c r="L7" s="21">
        <v>5.5</v>
      </c>
      <c r="M7" s="21">
        <v>3.5</v>
      </c>
      <c r="N7" s="21">
        <v>9.5</v>
      </c>
      <c r="O7" s="5" t="s">
        <v>18</v>
      </c>
      <c r="P7" s="20">
        <v>1</v>
      </c>
      <c r="Q7" s="20">
        <v>1</v>
      </c>
      <c r="R7" s="20">
        <v>1</v>
      </c>
      <c r="S7" s="20">
        <v>1</v>
      </c>
      <c r="T7" s="104">
        <v>0</v>
      </c>
      <c r="U7" s="52">
        <v>64</v>
      </c>
    </row>
    <row r="8" spans="1:21" x14ac:dyDescent="0.25">
      <c r="A8" s="2" t="s">
        <v>38</v>
      </c>
      <c r="B8" s="2" t="s">
        <v>38</v>
      </c>
      <c r="C8" s="3" t="s">
        <v>39</v>
      </c>
      <c r="D8" s="4" t="s">
        <v>36</v>
      </c>
      <c r="E8" s="22">
        <v>0</v>
      </c>
      <c r="F8" s="20" t="s">
        <v>18</v>
      </c>
      <c r="G8" s="22">
        <v>5</v>
      </c>
      <c r="H8" s="22">
        <v>7</v>
      </c>
      <c r="I8" s="22">
        <v>2.5</v>
      </c>
      <c r="J8" s="22">
        <v>10</v>
      </c>
      <c r="K8" s="22">
        <v>1.5</v>
      </c>
      <c r="L8" s="22">
        <v>5</v>
      </c>
      <c r="M8" s="22">
        <v>8</v>
      </c>
      <c r="N8" s="5" t="s">
        <v>18</v>
      </c>
      <c r="O8" s="5" t="s">
        <v>18</v>
      </c>
      <c r="P8" s="22">
        <v>1</v>
      </c>
      <c r="Q8" s="22">
        <v>1</v>
      </c>
      <c r="R8" s="22">
        <v>1</v>
      </c>
      <c r="S8" s="22">
        <v>1</v>
      </c>
      <c r="T8" s="104">
        <v>-2.5</v>
      </c>
      <c r="U8" s="52">
        <v>40.5</v>
      </c>
    </row>
    <row r="9" spans="1:21" ht="51.75" x14ac:dyDescent="0.25">
      <c r="A9" s="2" t="s">
        <v>40</v>
      </c>
      <c r="B9" s="2" t="s">
        <v>394</v>
      </c>
      <c r="C9" s="3" t="s">
        <v>41</v>
      </c>
      <c r="D9" s="4" t="s">
        <v>8</v>
      </c>
      <c r="E9" s="21">
        <v>10</v>
      </c>
      <c r="F9" s="20">
        <v>5</v>
      </c>
      <c r="G9" s="20">
        <v>5</v>
      </c>
      <c r="H9" s="21">
        <v>7</v>
      </c>
      <c r="I9" s="21">
        <v>0</v>
      </c>
      <c r="J9" s="21">
        <v>12</v>
      </c>
      <c r="K9" s="21">
        <v>9.5</v>
      </c>
      <c r="L9" s="21">
        <v>6</v>
      </c>
      <c r="M9" s="21">
        <v>4</v>
      </c>
      <c r="N9" s="21">
        <v>10</v>
      </c>
      <c r="O9" s="5" t="s">
        <v>18</v>
      </c>
      <c r="P9" s="20">
        <v>1</v>
      </c>
      <c r="Q9" s="20">
        <v>1</v>
      </c>
      <c r="R9" s="20">
        <v>1</v>
      </c>
      <c r="S9" s="20">
        <v>1</v>
      </c>
      <c r="T9" s="104">
        <v>0</v>
      </c>
      <c r="U9" s="52">
        <v>72.5</v>
      </c>
    </row>
    <row r="10" spans="1:21" ht="39" x14ac:dyDescent="0.25">
      <c r="A10" s="2" t="s">
        <v>43</v>
      </c>
      <c r="B10" s="2" t="s">
        <v>42</v>
      </c>
      <c r="C10" s="3" t="s">
        <v>44</v>
      </c>
      <c r="D10" s="4" t="s">
        <v>8</v>
      </c>
      <c r="E10" s="21">
        <v>4.5</v>
      </c>
      <c r="F10" s="20">
        <v>5</v>
      </c>
      <c r="G10" s="20">
        <v>5</v>
      </c>
      <c r="H10" s="21">
        <v>7</v>
      </c>
      <c r="I10" s="21">
        <v>2.5</v>
      </c>
      <c r="J10" s="21">
        <v>12</v>
      </c>
      <c r="K10" s="21">
        <v>9.5</v>
      </c>
      <c r="L10" s="21">
        <v>6</v>
      </c>
      <c r="M10" s="21">
        <v>3</v>
      </c>
      <c r="N10" s="21">
        <v>9.5</v>
      </c>
      <c r="O10" s="5" t="s">
        <v>18</v>
      </c>
      <c r="P10" s="20">
        <v>1</v>
      </c>
      <c r="Q10" s="20">
        <v>1</v>
      </c>
      <c r="R10" s="20">
        <v>1</v>
      </c>
      <c r="S10" s="20">
        <v>1</v>
      </c>
      <c r="T10" s="104">
        <v>0</v>
      </c>
      <c r="U10" s="52">
        <v>68</v>
      </c>
    </row>
    <row r="11" spans="1:21" x14ac:dyDescent="0.25">
      <c r="A11" s="2" t="s">
        <v>46</v>
      </c>
      <c r="B11" s="2" t="s">
        <v>45</v>
      </c>
      <c r="C11" s="3" t="s">
        <v>47</v>
      </c>
      <c r="D11" s="4" t="s">
        <v>8</v>
      </c>
      <c r="E11" s="21">
        <v>11</v>
      </c>
      <c r="F11" s="20">
        <v>5</v>
      </c>
      <c r="G11" s="20">
        <v>5</v>
      </c>
      <c r="H11" s="21">
        <v>7</v>
      </c>
      <c r="I11" s="21">
        <v>1</v>
      </c>
      <c r="J11" s="21">
        <v>12</v>
      </c>
      <c r="K11" s="21">
        <v>8.5</v>
      </c>
      <c r="L11" s="21">
        <v>5</v>
      </c>
      <c r="M11" s="20">
        <v>0</v>
      </c>
      <c r="N11" s="20">
        <v>9</v>
      </c>
      <c r="O11" s="5" t="s">
        <v>18</v>
      </c>
      <c r="P11" s="20">
        <v>1</v>
      </c>
      <c r="Q11" s="20">
        <v>1</v>
      </c>
      <c r="R11" s="20">
        <v>1</v>
      </c>
      <c r="S11" s="20">
        <v>1</v>
      </c>
      <c r="T11" s="104">
        <v>0</v>
      </c>
      <c r="U11" s="52">
        <v>67.5</v>
      </c>
    </row>
    <row r="12" spans="1:21" x14ac:dyDescent="0.25">
      <c r="A12" s="2" t="s">
        <v>48</v>
      </c>
      <c r="B12" s="2" t="s">
        <v>42</v>
      </c>
      <c r="C12" s="3" t="s">
        <v>49</v>
      </c>
      <c r="D12" s="4" t="s">
        <v>8</v>
      </c>
      <c r="E12" s="20">
        <v>14</v>
      </c>
      <c r="F12" s="20">
        <v>5</v>
      </c>
      <c r="G12" s="20">
        <v>5</v>
      </c>
      <c r="H12" s="20">
        <v>7</v>
      </c>
      <c r="I12" s="20">
        <v>0</v>
      </c>
      <c r="J12" s="20">
        <v>12</v>
      </c>
      <c r="K12" s="20">
        <v>5</v>
      </c>
      <c r="L12" s="20">
        <v>6</v>
      </c>
      <c r="M12" s="20">
        <v>4</v>
      </c>
      <c r="N12" s="20">
        <v>10</v>
      </c>
      <c r="O12" s="5" t="s">
        <v>18</v>
      </c>
      <c r="P12" s="20">
        <v>1</v>
      </c>
      <c r="Q12" s="20">
        <v>1</v>
      </c>
      <c r="R12" s="20">
        <v>1</v>
      </c>
      <c r="S12" s="20">
        <v>1</v>
      </c>
      <c r="T12" s="104">
        <v>0</v>
      </c>
      <c r="U12" s="52">
        <v>72</v>
      </c>
    </row>
    <row r="13" spans="1:21" x14ac:dyDescent="0.25">
      <c r="A13" s="2" t="s">
        <v>51</v>
      </c>
      <c r="B13" s="2" t="s">
        <v>50</v>
      </c>
      <c r="C13" s="3" t="s">
        <v>52</v>
      </c>
      <c r="D13" s="4" t="s">
        <v>36</v>
      </c>
      <c r="E13" s="22">
        <v>0</v>
      </c>
      <c r="F13" s="20" t="s">
        <v>18</v>
      </c>
      <c r="G13" s="20">
        <v>5</v>
      </c>
      <c r="H13" s="20">
        <v>7</v>
      </c>
      <c r="I13" s="22">
        <v>0</v>
      </c>
      <c r="J13" s="22">
        <v>12</v>
      </c>
      <c r="K13" s="22">
        <v>0</v>
      </c>
      <c r="L13" s="22">
        <v>0</v>
      </c>
      <c r="M13" s="22">
        <v>0</v>
      </c>
      <c r="N13" s="5" t="s">
        <v>18</v>
      </c>
      <c r="O13" s="5" t="s">
        <v>18</v>
      </c>
      <c r="P13" s="22">
        <v>1</v>
      </c>
      <c r="Q13" s="22">
        <v>1</v>
      </c>
      <c r="R13" s="22">
        <v>0</v>
      </c>
      <c r="S13" s="22">
        <v>1</v>
      </c>
      <c r="T13" s="104">
        <v>-2.5</v>
      </c>
      <c r="U13" s="52">
        <v>24.5</v>
      </c>
    </row>
    <row r="14" spans="1:21" ht="26.25" x14ac:dyDescent="0.25">
      <c r="A14" s="2" t="s">
        <v>53</v>
      </c>
      <c r="B14" s="2" t="s">
        <v>5</v>
      </c>
      <c r="C14" s="3" t="s">
        <v>54</v>
      </c>
      <c r="D14" s="4" t="s">
        <v>36</v>
      </c>
      <c r="E14" s="22">
        <v>6.5</v>
      </c>
      <c r="F14" s="20" t="s">
        <v>18</v>
      </c>
      <c r="G14" s="22">
        <v>5</v>
      </c>
      <c r="H14" s="22">
        <v>0</v>
      </c>
      <c r="I14" s="22">
        <v>0</v>
      </c>
      <c r="J14" s="22">
        <v>12</v>
      </c>
      <c r="K14" s="22">
        <v>10</v>
      </c>
      <c r="L14" s="22">
        <v>5</v>
      </c>
      <c r="M14" s="22">
        <v>14</v>
      </c>
      <c r="N14" s="5" t="s">
        <v>18</v>
      </c>
      <c r="O14" s="5" t="s">
        <v>18</v>
      </c>
      <c r="P14" s="22">
        <v>1</v>
      </c>
      <c r="Q14" s="22">
        <v>1</v>
      </c>
      <c r="R14" s="22">
        <v>1</v>
      </c>
      <c r="S14" s="22">
        <v>1</v>
      </c>
      <c r="T14" s="104">
        <v>0</v>
      </c>
      <c r="U14" s="52">
        <v>56.5</v>
      </c>
    </row>
    <row r="15" spans="1:21" ht="39" x14ac:dyDescent="0.25">
      <c r="A15" s="2" t="s">
        <v>55</v>
      </c>
      <c r="B15" s="2" t="s">
        <v>395</v>
      </c>
      <c r="C15" s="3" t="s">
        <v>56</v>
      </c>
      <c r="D15" s="4" t="s">
        <v>8</v>
      </c>
      <c r="E15" s="20">
        <v>11</v>
      </c>
      <c r="F15" s="20">
        <v>5</v>
      </c>
      <c r="G15" s="20">
        <v>5</v>
      </c>
      <c r="H15" s="20">
        <v>7</v>
      </c>
      <c r="I15" s="20">
        <v>0</v>
      </c>
      <c r="J15" s="20">
        <v>12</v>
      </c>
      <c r="K15" s="20">
        <v>10</v>
      </c>
      <c r="L15" s="20">
        <v>6</v>
      </c>
      <c r="M15" s="20">
        <v>4</v>
      </c>
      <c r="N15" s="20">
        <v>10</v>
      </c>
      <c r="O15" s="5" t="s">
        <v>18</v>
      </c>
      <c r="P15" s="20">
        <v>1</v>
      </c>
      <c r="Q15" s="20">
        <v>1</v>
      </c>
      <c r="R15" s="20">
        <v>1</v>
      </c>
      <c r="S15" s="20">
        <v>1</v>
      </c>
      <c r="T15" s="104">
        <v>0</v>
      </c>
      <c r="U15" s="52">
        <v>74</v>
      </c>
    </row>
    <row r="16" spans="1:21" x14ac:dyDescent="0.25">
      <c r="A16" s="2" t="s">
        <v>58</v>
      </c>
      <c r="B16" s="2" t="s">
        <v>57</v>
      </c>
      <c r="C16" s="3" t="s">
        <v>59</v>
      </c>
      <c r="D16" s="4" t="s">
        <v>8</v>
      </c>
      <c r="E16" s="20">
        <v>2</v>
      </c>
      <c r="F16" s="20">
        <v>5</v>
      </c>
      <c r="G16" s="20">
        <v>5</v>
      </c>
      <c r="H16" s="20">
        <v>7</v>
      </c>
      <c r="I16" s="20">
        <v>0</v>
      </c>
      <c r="J16" s="20">
        <v>12</v>
      </c>
      <c r="K16" s="20">
        <v>10</v>
      </c>
      <c r="L16" s="20">
        <v>6</v>
      </c>
      <c r="M16" s="20">
        <v>4</v>
      </c>
      <c r="N16" s="20">
        <v>10</v>
      </c>
      <c r="O16" s="5" t="s">
        <v>18</v>
      </c>
      <c r="P16" s="20">
        <v>1</v>
      </c>
      <c r="Q16" s="20">
        <v>1</v>
      </c>
      <c r="R16" s="20">
        <v>1</v>
      </c>
      <c r="S16" s="20">
        <v>1</v>
      </c>
      <c r="T16" s="104">
        <v>-2.5</v>
      </c>
      <c r="U16" s="52">
        <v>62.5</v>
      </c>
    </row>
    <row r="17" spans="1:21" ht="26.25" x14ac:dyDescent="0.25">
      <c r="A17" s="2" t="s">
        <v>61</v>
      </c>
      <c r="B17" s="2" t="s">
        <v>60</v>
      </c>
      <c r="C17" s="3" t="s">
        <v>62</v>
      </c>
      <c r="D17" s="4" t="s">
        <v>8</v>
      </c>
      <c r="E17" s="20">
        <v>15</v>
      </c>
      <c r="F17" s="20">
        <v>5</v>
      </c>
      <c r="G17" s="20">
        <v>5</v>
      </c>
      <c r="H17" s="20">
        <v>7</v>
      </c>
      <c r="I17" s="20">
        <v>3.5</v>
      </c>
      <c r="J17" s="20">
        <v>8</v>
      </c>
      <c r="K17" s="20">
        <v>6.5</v>
      </c>
      <c r="L17" s="20">
        <v>3</v>
      </c>
      <c r="M17" s="20">
        <v>4</v>
      </c>
      <c r="N17" s="20">
        <v>10</v>
      </c>
      <c r="O17" s="5" t="s">
        <v>18</v>
      </c>
      <c r="P17" s="20">
        <v>1</v>
      </c>
      <c r="Q17" s="20">
        <v>1</v>
      </c>
      <c r="R17" s="20">
        <v>1</v>
      </c>
      <c r="S17" s="20">
        <v>1</v>
      </c>
      <c r="T17" s="104">
        <v>0</v>
      </c>
      <c r="U17" s="52">
        <v>71</v>
      </c>
    </row>
    <row r="18" spans="1:21" ht="26.25" x14ac:dyDescent="0.25">
      <c r="A18" s="2" t="s">
        <v>63</v>
      </c>
      <c r="B18" s="2" t="s">
        <v>396</v>
      </c>
      <c r="C18" s="3" t="s">
        <v>64</v>
      </c>
      <c r="D18" s="4" t="s">
        <v>8</v>
      </c>
      <c r="E18" s="20">
        <v>14.5</v>
      </c>
      <c r="F18" s="20">
        <v>5</v>
      </c>
      <c r="G18" s="20">
        <v>5</v>
      </c>
      <c r="H18" s="20">
        <v>7</v>
      </c>
      <c r="I18" s="20">
        <v>3.5</v>
      </c>
      <c r="J18" s="20">
        <v>11</v>
      </c>
      <c r="K18" s="20">
        <v>4.5</v>
      </c>
      <c r="L18" s="20">
        <v>4</v>
      </c>
      <c r="M18" s="20">
        <v>4</v>
      </c>
      <c r="N18" s="20">
        <v>10</v>
      </c>
      <c r="O18" s="5" t="s">
        <v>18</v>
      </c>
      <c r="P18" s="20">
        <v>1</v>
      </c>
      <c r="Q18" s="20">
        <v>1</v>
      </c>
      <c r="R18" s="20">
        <v>1</v>
      </c>
      <c r="S18" s="20">
        <v>1</v>
      </c>
      <c r="T18" s="104">
        <v>0</v>
      </c>
      <c r="U18" s="52">
        <v>72.5</v>
      </c>
    </row>
    <row r="19" spans="1:21" ht="26.25" x14ac:dyDescent="0.25">
      <c r="A19" s="2" t="s">
        <v>66</v>
      </c>
      <c r="B19" s="2" t="s">
        <v>65</v>
      </c>
      <c r="C19" s="3" t="s">
        <v>67</v>
      </c>
      <c r="D19" s="4" t="s">
        <v>36</v>
      </c>
      <c r="E19" s="22">
        <v>15</v>
      </c>
      <c r="F19" s="20" t="s">
        <v>18</v>
      </c>
      <c r="G19" s="22">
        <v>5</v>
      </c>
      <c r="H19" s="22">
        <v>7</v>
      </c>
      <c r="I19" s="22">
        <v>6</v>
      </c>
      <c r="J19" s="22">
        <v>3.5</v>
      </c>
      <c r="K19" s="22">
        <v>2.5</v>
      </c>
      <c r="L19" s="22">
        <v>6</v>
      </c>
      <c r="M19" s="22">
        <v>12</v>
      </c>
      <c r="N19" s="5" t="s">
        <v>18</v>
      </c>
      <c r="O19" s="5" t="s">
        <v>18</v>
      </c>
      <c r="P19" s="22">
        <v>1</v>
      </c>
      <c r="Q19" s="22">
        <v>1</v>
      </c>
      <c r="R19" s="22">
        <v>1</v>
      </c>
      <c r="S19" s="22">
        <v>1</v>
      </c>
      <c r="T19" s="104">
        <v>-2.5</v>
      </c>
      <c r="U19" s="52">
        <v>58.5</v>
      </c>
    </row>
    <row r="20" spans="1:21" x14ac:dyDescent="0.25">
      <c r="A20" s="2" t="s">
        <v>69</v>
      </c>
      <c r="B20" s="2" t="s">
        <v>68</v>
      </c>
      <c r="C20" s="3" t="s">
        <v>70</v>
      </c>
      <c r="D20" s="4" t="s">
        <v>8</v>
      </c>
      <c r="E20" s="20">
        <v>15</v>
      </c>
      <c r="F20" s="20">
        <v>5</v>
      </c>
      <c r="G20" s="20">
        <v>5</v>
      </c>
      <c r="H20" s="20">
        <v>7</v>
      </c>
      <c r="I20" s="20">
        <v>0</v>
      </c>
      <c r="J20" s="20">
        <v>12</v>
      </c>
      <c r="K20" s="20">
        <v>10</v>
      </c>
      <c r="L20" s="20">
        <v>6</v>
      </c>
      <c r="M20" s="20">
        <v>4</v>
      </c>
      <c r="N20" s="20">
        <v>10</v>
      </c>
      <c r="O20" s="5" t="s">
        <v>18</v>
      </c>
      <c r="P20" s="20">
        <v>1</v>
      </c>
      <c r="Q20" s="20">
        <v>1</v>
      </c>
      <c r="R20" s="20">
        <v>1</v>
      </c>
      <c r="S20" s="20">
        <v>1</v>
      </c>
      <c r="T20" s="104">
        <v>0</v>
      </c>
      <c r="U20" s="52">
        <v>78</v>
      </c>
    </row>
    <row r="21" spans="1:21" ht="26.25" x14ac:dyDescent="0.25">
      <c r="A21" s="2" t="s">
        <v>72</v>
      </c>
      <c r="B21" s="2" t="s">
        <v>71</v>
      </c>
      <c r="C21" s="3" t="s">
        <v>73</v>
      </c>
      <c r="D21" s="4" t="s">
        <v>8</v>
      </c>
      <c r="E21" s="21">
        <v>0</v>
      </c>
      <c r="F21" s="20">
        <v>5</v>
      </c>
      <c r="G21" s="20">
        <v>5</v>
      </c>
      <c r="H21" s="21">
        <v>7</v>
      </c>
      <c r="I21" s="21">
        <v>1</v>
      </c>
      <c r="J21" s="21">
        <v>12</v>
      </c>
      <c r="K21" s="21">
        <v>5.5</v>
      </c>
      <c r="L21" s="21">
        <v>3.5</v>
      </c>
      <c r="M21" s="20">
        <v>4</v>
      </c>
      <c r="N21" s="20">
        <v>10</v>
      </c>
      <c r="O21" s="5" t="s">
        <v>18</v>
      </c>
      <c r="P21" s="20">
        <v>1</v>
      </c>
      <c r="Q21" s="20">
        <v>1</v>
      </c>
      <c r="R21" s="21">
        <v>1</v>
      </c>
      <c r="S21" s="20">
        <v>1</v>
      </c>
      <c r="T21" s="104">
        <v>-2.5</v>
      </c>
      <c r="U21" s="52">
        <v>54.5</v>
      </c>
    </row>
    <row r="22" spans="1:21" x14ac:dyDescent="0.25">
      <c r="A22" s="2" t="s">
        <v>75</v>
      </c>
      <c r="B22" s="2" t="s">
        <v>74</v>
      </c>
      <c r="C22" s="3" t="s">
        <v>76</v>
      </c>
      <c r="D22" s="4" t="s">
        <v>8</v>
      </c>
      <c r="E22" s="21">
        <v>2.5</v>
      </c>
      <c r="F22" s="20">
        <v>5</v>
      </c>
      <c r="G22" s="20">
        <v>5</v>
      </c>
      <c r="H22" s="21">
        <v>7</v>
      </c>
      <c r="I22" s="21">
        <v>1</v>
      </c>
      <c r="J22" s="21">
        <v>12</v>
      </c>
      <c r="K22" s="21">
        <v>10</v>
      </c>
      <c r="L22" s="20">
        <v>6</v>
      </c>
      <c r="M22" s="21">
        <v>2</v>
      </c>
      <c r="N22" s="21">
        <v>9</v>
      </c>
      <c r="O22" s="5" t="s">
        <v>18</v>
      </c>
      <c r="P22" s="20">
        <v>1</v>
      </c>
      <c r="Q22" s="20">
        <v>1</v>
      </c>
      <c r="R22" s="20">
        <v>1</v>
      </c>
      <c r="S22" s="20">
        <v>1</v>
      </c>
      <c r="T22" s="104">
        <v>0</v>
      </c>
      <c r="U22" s="52">
        <v>63.5</v>
      </c>
    </row>
    <row r="23" spans="1:21" x14ac:dyDescent="0.25">
      <c r="A23" s="2" t="s">
        <v>78</v>
      </c>
      <c r="B23" s="2" t="s">
        <v>77</v>
      </c>
      <c r="C23" s="3" t="s">
        <v>79</v>
      </c>
      <c r="D23" s="4" t="s">
        <v>8</v>
      </c>
      <c r="E23" s="20">
        <v>9</v>
      </c>
      <c r="F23" s="20">
        <v>5</v>
      </c>
      <c r="G23" s="20">
        <v>5</v>
      </c>
      <c r="H23" s="20">
        <v>7</v>
      </c>
      <c r="I23" s="20">
        <v>2.5</v>
      </c>
      <c r="J23" s="20">
        <v>12</v>
      </c>
      <c r="K23" s="20">
        <v>8.5</v>
      </c>
      <c r="L23" s="20">
        <v>6</v>
      </c>
      <c r="M23" s="20">
        <v>4</v>
      </c>
      <c r="N23" s="20">
        <v>10</v>
      </c>
      <c r="O23" s="5" t="s">
        <v>18</v>
      </c>
      <c r="P23" s="20">
        <v>1</v>
      </c>
      <c r="Q23" s="20">
        <v>1</v>
      </c>
      <c r="R23" s="20">
        <v>1</v>
      </c>
      <c r="S23" s="20">
        <v>1</v>
      </c>
      <c r="T23" s="104">
        <v>0</v>
      </c>
      <c r="U23" s="52">
        <v>73</v>
      </c>
    </row>
    <row r="24" spans="1:21" ht="26.25" x14ac:dyDescent="0.25">
      <c r="A24" s="2" t="s">
        <v>81</v>
      </c>
      <c r="B24" s="2" t="s">
        <v>80</v>
      </c>
      <c r="C24" s="3" t="s">
        <v>82</v>
      </c>
      <c r="D24" s="4" t="s">
        <v>8</v>
      </c>
      <c r="E24" s="20">
        <v>3.5</v>
      </c>
      <c r="F24" s="20">
        <v>5</v>
      </c>
      <c r="G24" s="20">
        <v>5</v>
      </c>
      <c r="H24" s="20">
        <v>7</v>
      </c>
      <c r="I24" s="20">
        <v>1.5</v>
      </c>
      <c r="J24" s="20">
        <v>12</v>
      </c>
      <c r="K24" s="20">
        <v>8.5</v>
      </c>
      <c r="L24" s="20">
        <v>6</v>
      </c>
      <c r="M24" s="20">
        <v>4</v>
      </c>
      <c r="N24" s="20">
        <v>10</v>
      </c>
      <c r="O24" s="5" t="s">
        <v>18</v>
      </c>
      <c r="P24" s="20">
        <v>1</v>
      </c>
      <c r="Q24" s="20">
        <v>1</v>
      </c>
      <c r="R24" s="20">
        <v>1</v>
      </c>
      <c r="S24" s="20">
        <v>1</v>
      </c>
      <c r="T24" s="104">
        <v>0</v>
      </c>
      <c r="U24" s="52">
        <v>66.5</v>
      </c>
    </row>
    <row r="25" spans="1:21" ht="26.25" x14ac:dyDescent="0.25">
      <c r="A25" s="2" t="s">
        <v>83</v>
      </c>
      <c r="B25" s="2" t="s">
        <v>30</v>
      </c>
      <c r="C25" s="3" t="s">
        <v>84</v>
      </c>
      <c r="D25" s="4" t="s">
        <v>8</v>
      </c>
      <c r="E25" s="21">
        <v>3.5</v>
      </c>
      <c r="F25" s="20">
        <v>5</v>
      </c>
      <c r="G25" s="20">
        <v>5</v>
      </c>
      <c r="H25" s="21">
        <v>7</v>
      </c>
      <c r="I25" s="21">
        <v>4.5</v>
      </c>
      <c r="J25" s="21">
        <v>12</v>
      </c>
      <c r="K25" s="21">
        <v>6</v>
      </c>
      <c r="L25" s="21">
        <v>6</v>
      </c>
      <c r="M25" s="21">
        <v>6</v>
      </c>
      <c r="N25" s="21">
        <v>10</v>
      </c>
      <c r="O25" s="5" t="s">
        <v>18</v>
      </c>
      <c r="P25" s="20">
        <v>1</v>
      </c>
      <c r="Q25" s="20">
        <v>1</v>
      </c>
      <c r="R25" s="20">
        <v>1</v>
      </c>
      <c r="S25" s="20">
        <v>1</v>
      </c>
      <c r="T25" s="104">
        <v>0</v>
      </c>
      <c r="U25" s="52">
        <v>69</v>
      </c>
    </row>
    <row r="26" spans="1:21" x14ac:dyDescent="0.25">
      <c r="A26" s="2" t="s">
        <v>85</v>
      </c>
      <c r="B26" s="2" t="s">
        <v>68</v>
      </c>
      <c r="C26" s="3" t="s">
        <v>86</v>
      </c>
      <c r="D26" s="4" t="s">
        <v>8</v>
      </c>
      <c r="E26" s="20">
        <v>15</v>
      </c>
      <c r="F26" s="20">
        <v>5</v>
      </c>
      <c r="G26" s="20">
        <v>5</v>
      </c>
      <c r="H26" s="20">
        <v>7</v>
      </c>
      <c r="I26" s="20">
        <v>3.5</v>
      </c>
      <c r="J26" s="20">
        <v>8.5</v>
      </c>
      <c r="K26" s="20">
        <v>6.5</v>
      </c>
      <c r="L26" s="20">
        <v>6</v>
      </c>
      <c r="M26" s="20">
        <v>4</v>
      </c>
      <c r="N26" s="20">
        <v>10</v>
      </c>
      <c r="O26" s="5" t="s">
        <v>18</v>
      </c>
      <c r="P26" s="20">
        <v>1</v>
      </c>
      <c r="Q26" s="20">
        <v>1</v>
      </c>
      <c r="R26" s="20">
        <v>1</v>
      </c>
      <c r="S26" s="20">
        <v>1</v>
      </c>
      <c r="T26" s="104">
        <v>0</v>
      </c>
      <c r="U26" s="52">
        <v>74.5</v>
      </c>
    </row>
    <row r="27" spans="1:21" ht="64.5" x14ac:dyDescent="0.25">
      <c r="A27" s="2" t="s">
        <v>88</v>
      </c>
      <c r="B27" s="2" t="s">
        <v>87</v>
      </c>
      <c r="C27" s="3" t="s">
        <v>89</v>
      </c>
      <c r="D27" s="4" t="s">
        <v>8</v>
      </c>
      <c r="E27" s="20">
        <v>5.5</v>
      </c>
      <c r="F27" s="20">
        <v>5</v>
      </c>
      <c r="G27" s="20">
        <v>5</v>
      </c>
      <c r="H27" s="20">
        <v>7</v>
      </c>
      <c r="I27" s="20">
        <v>3.5</v>
      </c>
      <c r="J27" s="20">
        <v>12</v>
      </c>
      <c r="K27" s="20">
        <v>10</v>
      </c>
      <c r="L27" s="20">
        <v>5.5</v>
      </c>
      <c r="M27" s="20">
        <v>4</v>
      </c>
      <c r="N27" s="20">
        <v>10</v>
      </c>
      <c r="O27" s="5" t="s">
        <v>18</v>
      </c>
      <c r="P27" s="20">
        <v>1</v>
      </c>
      <c r="Q27" s="20">
        <v>1</v>
      </c>
      <c r="R27" s="20">
        <v>1</v>
      </c>
      <c r="S27" s="20">
        <v>1</v>
      </c>
      <c r="T27" s="104">
        <v>0</v>
      </c>
      <c r="U27" s="52">
        <v>71.5</v>
      </c>
    </row>
    <row r="28" spans="1:21" ht="39" x14ac:dyDescent="0.25">
      <c r="A28" s="2" t="s">
        <v>91</v>
      </c>
      <c r="B28" s="2" t="s">
        <v>90</v>
      </c>
      <c r="C28" s="3" t="s">
        <v>92</v>
      </c>
      <c r="D28" s="4" t="s">
        <v>8</v>
      </c>
      <c r="E28" s="21">
        <v>15</v>
      </c>
      <c r="F28" s="20">
        <v>5</v>
      </c>
      <c r="G28" s="20">
        <v>5</v>
      </c>
      <c r="H28" s="21">
        <v>7</v>
      </c>
      <c r="I28" s="21">
        <v>2</v>
      </c>
      <c r="J28" s="21">
        <v>11.5</v>
      </c>
      <c r="K28" s="21">
        <v>0</v>
      </c>
      <c r="L28" s="21">
        <v>0</v>
      </c>
      <c r="M28" s="20">
        <v>4</v>
      </c>
      <c r="N28" s="21">
        <v>10</v>
      </c>
      <c r="O28" s="5" t="s">
        <v>18</v>
      </c>
      <c r="P28" s="20">
        <v>1</v>
      </c>
      <c r="Q28" s="20">
        <v>1</v>
      </c>
      <c r="R28" s="21">
        <v>0</v>
      </c>
      <c r="S28" s="20">
        <v>1</v>
      </c>
      <c r="T28" s="104">
        <v>-5</v>
      </c>
      <c r="U28" s="52">
        <v>57.5</v>
      </c>
    </row>
    <row r="29" spans="1:21" ht="39" x14ac:dyDescent="0.25">
      <c r="A29" s="2" t="s">
        <v>93</v>
      </c>
      <c r="B29" s="2" t="s">
        <v>57</v>
      </c>
      <c r="C29" s="3" t="s">
        <v>94</v>
      </c>
      <c r="D29" s="4" t="s">
        <v>8</v>
      </c>
      <c r="E29" s="21">
        <v>4</v>
      </c>
      <c r="F29" s="20">
        <v>0</v>
      </c>
      <c r="G29" s="20">
        <v>5</v>
      </c>
      <c r="H29" s="21">
        <v>7</v>
      </c>
      <c r="I29" s="21">
        <v>1</v>
      </c>
      <c r="J29" s="21">
        <v>12</v>
      </c>
      <c r="K29" s="21">
        <v>9</v>
      </c>
      <c r="L29" s="21">
        <v>6</v>
      </c>
      <c r="M29" s="20">
        <v>4</v>
      </c>
      <c r="N29" s="20">
        <v>10</v>
      </c>
      <c r="O29" s="5" t="s">
        <v>18</v>
      </c>
      <c r="P29" s="20">
        <v>1</v>
      </c>
      <c r="Q29" s="20">
        <v>1</v>
      </c>
      <c r="R29" s="20">
        <v>1</v>
      </c>
      <c r="S29" s="20">
        <v>1</v>
      </c>
      <c r="T29" s="104">
        <v>-2.5</v>
      </c>
      <c r="U29" s="52">
        <v>59.5</v>
      </c>
    </row>
    <row r="30" spans="1:21" ht="26.25" x14ac:dyDescent="0.25">
      <c r="A30" s="2" t="s">
        <v>95</v>
      </c>
      <c r="B30" s="2" t="s">
        <v>57</v>
      </c>
      <c r="C30" s="3" t="s">
        <v>96</v>
      </c>
      <c r="D30" s="4" t="s">
        <v>8</v>
      </c>
      <c r="E30" s="21">
        <v>0</v>
      </c>
      <c r="F30" s="20">
        <v>5</v>
      </c>
      <c r="G30" s="20">
        <v>5</v>
      </c>
      <c r="H30" s="21">
        <v>7</v>
      </c>
      <c r="I30" s="21">
        <v>2</v>
      </c>
      <c r="J30" s="21">
        <v>11</v>
      </c>
      <c r="K30" s="21">
        <v>8</v>
      </c>
      <c r="L30" s="21">
        <v>6</v>
      </c>
      <c r="M30" s="20">
        <v>4</v>
      </c>
      <c r="N30" s="20">
        <v>10</v>
      </c>
      <c r="O30" s="5" t="s">
        <v>18</v>
      </c>
      <c r="P30" s="20">
        <v>1</v>
      </c>
      <c r="Q30" s="20">
        <v>1</v>
      </c>
      <c r="R30" s="20">
        <v>1</v>
      </c>
      <c r="S30" s="20">
        <v>0</v>
      </c>
      <c r="T30" s="104">
        <v>-2.5</v>
      </c>
      <c r="U30" s="52">
        <v>58.5</v>
      </c>
    </row>
    <row r="31" spans="1:21" x14ac:dyDescent="0.25">
      <c r="A31" s="2" t="s">
        <v>97</v>
      </c>
      <c r="B31" s="2" t="s">
        <v>57</v>
      </c>
      <c r="C31" s="3" t="s">
        <v>98</v>
      </c>
      <c r="D31" s="4" t="s">
        <v>8</v>
      </c>
      <c r="E31" s="20">
        <v>0</v>
      </c>
      <c r="F31" s="20">
        <v>0</v>
      </c>
      <c r="G31" s="20">
        <v>5</v>
      </c>
      <c r="H31" s="20">
        <v>7</v>
      </c>
      <c r="I31" s="20">
        <v>1</v>
      </c>
      <c r="J31" s="20">
        <v>12</v>
      </c>
      <c r="K31" s="20">
        <v>8</v>
      </c>
      <c r="L31" s="20">
        <v>4.5</v>
      </c>
      <c r="M31" s="20">
        <v>2.5</v>
      </c>
      <c r="N31" s="20">
        <v>7</v>
      </c>
      <c r="O31" s="5" t="s">
        <v>18</v>
      </c>
      <c r="P31" s="20">
        <v>1</v>
      </c>
      <c r="Q31" s="20">
        <v>1</v>
      </c>
      <c r="R31" s="20">
        <v>1</v>
      </c>
      <c r="S31" s="20">
        <v>1</v>
      </c>
      <c r="T31" s="104">
        <v>-2.5</v>
      </c>
      <c r="U31" s="52">
        <v>48.5</v>
      </c>
    </row>
    <row r="32" spans="1:21" ht="26.25" x14ac:dyDescent="0.25">
      <c r="A32" s="2" t="s">
        <v>99</v>
      </c>
      <c r="B32" s="2" t="s">
        <v>60</v>
      </c>
      <c r="C32" s="3" t="s">
        <v>100</v>
      </c>
      <c r="D32" s="4" t="s">
        <v>8</v>
      </c>
      <c r="E32" s="20">
        <v>10.5</v>
      </c>
      <c r="F32" s="20">
        <v>5</v>
      </c>
      <c r="G32" s="20">
        <v>5</v>
      </c>
      <c r="H32" s="20">
        <v>7</v>
      </c>
      <c r="I32" s="20">
        <v>1</v>
      </c>
      <c r="J32" s="20">
        <v>12</v>
      </c>
      <c r="K32" s="20">
        <v>10</v>
      </c>
      <c r="L32" s="20">
        <v>6</v>
      </c>
      <c r="M32" s="20">
        <v>4</v>
      </c>
      <c r="N32" s="20">
        <v>10</v>
      </c>
      <c r="O32" s="5" t="s">
        <v>18</v>
      </c>
      <c r="P32" s="20">
        <v>1</v>
      </c>
      <c r="Q32" s="20">
        <v>1</v>
      </c>
      <c r="R32" s="20">
        <v>1</v>
      </c>
      <c r="S32" s="20">
        <v>1</v>
      </c>
      <c r="T32" s="104">
        <v>0</v>
      </c>
      <c r="U32" s="52">
        <v>74.5</v>
      </c>
    </row>
    <row r="33" spans="1:21" x14ac:dyDescent="0.25">
      <c r="A33" s="2" t="s">
        <v>102</v>
      </c>
      <c r="B33" s="2" t="s">
        <v>101</v>
      </c>
      <c r="C33" s="3" t="s">
        <v>103</v>
      </c>
      <c r="D33" s="4" t="s">
        <v>36</v>
      </c>
      <c r="E33" s="20">
        <v>15</v>
      </c>
      <c r="F33" s="20" t="s">
        <v>18</v>
      </c>
      <c r="G33" s="20">
        <v>5</v>
      </c>
      <c r="H33" s="20">
        <v>6</v>
      </c>
      <c r="I33" s="20">
        <v>1</v>
      </c>
      <c r="J33" s="20">
        <v>12</v>
      </c>
      <c r="K33" s="20">
        <v>10</v>
      </c>
      <c r="L33" s="20">
        <v>6</v>
      </c>
      <c r="M33" s="20">
        <v>13</v>
      </c>
      <c r="N33" s="5" t="s">
        <v>18</v>
      </c>
      <c r="O33" s="5" t="s">
        <v>18</v>
      </c>
      <c r="P33" s="20">
        <v>1</v>
      </c>
      <c r="Q33" s="20">
        <v>1</v>
      </c>
      <c r="R33" s="20">
        <v>1</v>
      </c>
      <c r="S33" s="20">
        <v>1</v>
      </c>
      <c r="T33" s="104">
        <v>-5</v>
      </c>
      <c r="U33" s="52">
        <v>67</v>
      </c>
    </row>
    <row r="34" spans="1:21" x14ac:dyDescent="0.25">
      <c r="A34" s="2" t="s">
        <v>104</v>
      </c>
      <c r="B34" s="2" t="s">
        <v>101</v>
      </c>
      <c r="C34" s="3" t="s">
        <v>105</v>
      </c>
      <c r="D34" s="4" t="s">
        <v>8</v>
      </c>
      <c r="E34" s="20">
        <v>12.5</v>
      </c>
      <c r="F34" s="20">
        <v>5</v>
      </c>
      <c r="G34" s="20">
        <v>5</v>
      </c>
      <c r="H34" s="20">
        <v>7</v>
      </c>
      <c r="I34" s="20">
        <v>2</v>
      </c>
      <c r="J34" s="20">
        <v>12</v>
      </c>
      <c r="K34" s="20">
        <v>7</v>
      </c>
      <c r="L34" s="20">
        <v>6</v>
      </c>
      <c r="M34" s="20">
        <v>2.5</v>
      </c>
      <c r="N34" s="20">
        <v>8</v>
      </c>
      <c r="O34" s="5" t="s">
        <v>18</v>
      </c>
      <c r="P34" s="20">
        <v>1</v>
      </c>
      <c r="Q34" s="20">
        <v>1</v>
      </c>
      <c r="R34" s="20">
        <v>1</v>
      </c>
      <c r="S34" s="20">
        <v>1</v>
      </c>
      <c r="T34" s="104">
        <v>-5</v>
      </c>
      <c r="U34" s="52">
        <v>66</v>
      </c>
    </row>
    <row r="35" spans="1:21" ht="39" x14ac:dyDescent="0.25">
      <c r="A35" s="2" t="s">
        <v>106</v>
      </c>
      <c r="B35" s="2" t="s">
        <v>397</v>
      </c>
      <c r="C35" s="3" t="s">
        <v>107</v>
      </c>
      <c r="D35" s="4" t="s">
        <v>8</v>
      </c>
      <c r="E35" s="20">
        <v>6</v>
      </c>
      <c r="F35" s="20">
        <v>5</v>
      </c>
      <c r="G35" s="20">
        <v>5</v>
      </c>
      <c r="H35" s="20">
        <v>7</v>
      </c>
      <c r="I35" s="20">
        <v>2</v>
      </c>
      <c r="J35" s="20">
        <v>12</v>
      </c>
      <c r="K35" s="20">
        <v>9</v>
      </c>
      <c r="L35" s="20">
        <v>5.5</v>
      </c>
      <c r="M35" s="20">
        <v>0</v>
      </c>
      <c r="N35" s="20">
        <v>8.5</v>
      </c>
      <c r="O35" s="5" t="s">
        <v>18</v>
      </c>
      <c r="P35" s="20">
        <v>1</v>
      </c>
      <c r="Q35" s="20">
        <v>1</v>
      </c>
      <c r="R35" s="20">
        <v>1</v>
      </c>
      <c r="S35" s="20">
        <v>1</v>
      </c>
      <c r="T35" s="104">
        <v>-2.5</v>
      </c>
      <c r="U35" s="52">
        <v>61.5</v>
      </c>
    </row>
    <row r="36" spans="1:21" x14ac:dyDescent="0.25">
      <c r="A36" s="2" t="s">
        <v>109</v>
      </c>
      <c r="B36" s="2" t="s">
        <v>108</v>
      </c>
      <c r="C36" s="3" t="s">
        <v>110</v>
      </c>
      <c r="D36" s="4" t="s">
        <v>8</v>
      </c>
      <c r="E36" s="20">
        <v>4.5</v>
      </c>
      <c r="F36" s="20">
        <v>5</v>
      </c>
      <c r="G36" s="20">
        <v>5</v>
      </c>
      <c r="H36" s="20">
        <v>7</v>
      </c>
      <c r="I36" s="20">
        <v>2</v>
      </c>
      <c r="J36" s="20">
        <v>12</v>
      </c>
      <c r="K36" s="20">
        <v>8.5</v>
      </c>
      <c r="L36" s="20">
        <v>6</v>
      </c>
      <c r="M36" s="20">
        <v>4</v>
      </c>
      <c r="N36" s="20">
        <v>10</v>
      </c>
      <c r="O36" s="5" t="s">
        <v>18</v>
      </c>
      <c r="P36" s="20">
        <v>1</v>
      </c>
      <c r="Q36" s="20">
        <v>1</v>
      </c>
      <c r="R36" s="20">
        <v>1</v>
      </c>
      <c r="S36" s="20">
        <v>1</v>
      </c>
      <c r="T36" s="104">
        <v>0</v>
      </c>
      <c r="U36" s="52">
        <v>68</v>
      </c>
    </row>
    <row r="37" spans="1:21" x14ac:dyDescent="0.25">
      <c r="A37" s="2" t="s">
        <v>112</v>
      </c>
      <c r="B37" s="2" t="s">
        <v>111</v>
      </c>
      <c r="C37" s="3" t="s">
        <v>113</v>
      </c>
      <c r="D37" s="4" t="s">
        <v>8</v>
      </c>
      <c r="E37" s="20">
        <v>15</v>
      </c>
      <c r="F37" s="20">
        <v>5</v>
      </c>
      <c r="G37" s="20">
        <v>5</v>
      </c>
      <c r="H37" s="20">
        <v>7</v>
      </c>
      <c r="I37" s="20">
        <v>5</v>
      </c>
      <c r="J37" s="20">
        <v>11</v>
      </c>
      <c r="K37" s="20">
        <v>10</v>
      </c>
      <c r="L37" s="20">
        <v>5.5</v>
      </c>
      <c r="M37" s="20">
        <v>4</v>
      </c>
      <c r="N37" s="20">
        <v>10</v>
      </c>
      <c r="O37" s="5" t="s">
        <v>18</v>
      </c>
      <c r="P37" s="20">
        <v>1</v>
      </c>
      <c r="Q37" s="20">
        <v>1</v>
      </c>
      <c r="R37" s="20">
        <v>1</v>
      </c>
      <c r="S37" s="20">
        <v>1</v>
      </c>
      <c r="T37" s="104">
        <v>0</v>
      </c>
      <c r="U37" s="52">
        <v>81.5</v>
      </c>
    </row>
    <row r="38" spans="1:21" ht="26.25" x14ac:dyDescent="0.25">
      <c r="A38" s="2" t="s">
        <v>114</v>
      </c>
      <c r="B38" s="2" t="s">
        <v>60</v>
      </c>
      <c r="C38" s="3" t="s">
        <v>115</v>
      </c>
      <c r="D38" s="4" t="s">
        <v>8</v>
      </c>
      <c r="E38" s="20">
        <v>1.5</v>
      </c>
      <c r="F38" s="20">
        <v>5</v>
      </c>
      <c r="G38" s="20">
        <v>5</v>
      </c>
      <c r="H38" s="20">
        <v>7</v>
      </c>
      <c r="I38" s="20">
        <v>2</v>
      </c>
      <c r="J38" s="20">
        <v>12</v>
      </c>
      <c r="K38" s="20">
        <v>8</v>
      </c>
      <c r="L38" s="20">
        <v>6</v>
      </c>
      <c r="M38" s="20">
        <v>0</v>
      </c>
      <c r="N38" s="20">
        <v>8</v>
      </c>
      <c r="O38" s="5" t="s">
        <v>18</v>
      </c>
      <c r="P38" s="20">
        <v>1</v>
      </c>
      <c r="Q38" s="20">
        <v>1</v>
      </c>
      <c r="R38" s="20">
        <v>1</v>
      </c>
      <c r="S38" s="20">
        <v>1</v>
      </c>
      <c r="T38" s="104">
        <v>0</v>
      </c>
      <c r="U38" s="52">
        <v>58.5</v>
      </c>
    </row>
    <row r="39" spans="1:21" ht="26.25" x14ac:dyDescent="0.25">
      <c r="A39" s="2" t="s">
        <v>116</v>
      </c>
      <c r="B39" s="2" t="s">
        <v>80</v>
      </c>
      <c r="C39" s="3" t="s">
        <v>117</v>
      </c>
      <c r="D39" s="4" t="s">
        <v>8</v>
      </c>
      <c r="E39" s="20">
        <v>11</v>
      </c>
      <c r="F39" s="20">
        <v>5</v>
      </c>
      <c r="G39" s="20">
        <v>5</v>
      </c>
      <c r="H39" s="20">
        <v>7</v>
      </c>
      <c r="I39" s="20">
        <v>4</v>
      </c>
      <c r="J39" s="20">
        <v>12</v>
      </c>
      <c r="K39" s="20">
        <v>10</v>
      </c>
      <c r="L39" s="20">
        <v>6</v>
      </c>
      <c r="M39" s="20">
        <v>4</v>
      </c>
      <c r="N39" s="20">
        <v>10</v>
      </c>
      <c r="O39" s="5" t="s">
        <v>18</v>
      </c>
      <c r="P39" s="20">
        <v>1</v>
      </c>
      <c r="Q39" s="20">
        <v>1</v>
      </c>
      <c r="R39" s="20">
        <v>1</v>
      </c>
      <c r="S39" s="20">
        <v>1</v>
      </c>
      <c r="T39" s="104">
        <v>0</v>
      </c>
      <c r="U39" s="52">
        <v>78</v>
      </c>
    </row>
    <row r="40" spans="1:21" ht="26.25" x14ac:dyDescent="0.25">
      <c r="A40" s="2" t="s">
        <v>119</v>
      </c>
      <c r="B40" s="2" t="s">
        <v>118</v>
      </c>
      <c r="C40" s="3" t="s">
        <v>120</v>
      </c>
      <c r="D40" s="4" t="s">
        <v>8</v>
      </c>
      <c r="E40" s="20">
        <v>0</v>
      </c>
      <c r="F40" s="20">
        <v>5</v>
      </c>
      <c r="G40" s="20">
        <v>5</v>
      </c>
      <c r="H40" s="20">
        <v>7</v>
      </c>
      <c r="I40" s="20">
        <v>4</v>
      </c>
      <c r="J40" s="20">
        <v>9.5</v>
      </c>
      <c r="K40" s="20">
        <v>10</v>
      </c>
      <c r="L40" s="20">
        <v>6</v>
      </c>
      <c r="M40" s="20">
        <v>1</v>
      </c>
      <c r="N40" s="20">
        <v>7</v>
      </c>
      <c r="O40" s="5" t="s">
        <v>18</v>
      </c>
      <c r="P40" s="20">
        <v>1</v>
      </c>
      <c r="Q40" s="20">
        <v>1</v>
      </c>
      <c r="R40" s="20">
        <v>1</v>
      </c>
      <c r="S40" s="20">
        <v>1</v>
      </c>
      <c r="T40" s="104">
        <v>0</v>
      </c>
      <c r="U40" s="52">
        <v>58.5</v>
      </c>
    </row>
    <row r="41" spans="1:21" ht="26.25" x14ac:dyDescent="0.25">
      <c r="A41" s="2" t="s">
        <v>121</v>
      </c>
      <c r="B41" s="2" t="s">
        <v>57</v>
      </c>
      <c r="C41" s="3" t="s">
        <v>122</v>
      </c>
      <c r="D41" s="4" t="s">
        <v>8</v>
      </c>
      <c r="E41" s="20">
        <v>9</v>
      </c>
      <c r="F41" s="20">
        <v>5</v>
      </c>
      <c r="G41" s="20">
        <v>5</v>
      </c>
      <c r="H41" s="20">
        <v>7</v>
      </c>
      <c r="I41" s="20">
        <v>2.5</v>
      </c>
      <c r="J41" s="20">
        <v>12</v>
      </c>
      <c r="K41" s="20">
        <v>10</v>
      </c>
      <c r="L41" s="20">
        <v>6</v>
      </c>
      <c r="M41" s="20">
        <v>4</v>
      </c>
      <c r="N41" s="20">
        <v>10</v>
      </c>
      <c r="O41" s="5" t="s">
        <v>18</v>
      </c>
      <c r="P41" s="20">
        <v>1</v>
      </c>
      <c r="Q41" s="20">
        <v>1</v>
      </c>
      <c r="R41" s="20">
        <v>1</v>
      </c>
      <c r="S41" s="20">
        <v>1</v>
      </c>
      <c r="T41" s="104">
        <v>-2.5</v>
      </c>
      <c r="U41" s="52">
        <v>72</v>
      </c>
    </row>
    <row r="42" spans="1:21" x14ac:dyDescent="0.25">
      <c r="A42" s="2" t="s">
        <v>124</v>
      </c>
      <c r="B42" s="2" t="s">
        <v>123</v>
      </c>
      <c r="C42" s="3" t="s">
        <v>125</v>
      </c>
      <c r="D42" s="4" t="s">
        <v>8</v>
      </c>
      <c r="E42" s="20">
        <v>4.5</v>
      </c>
      <c r="F42" s="20">
        <v>5</v>
      </c>
      <c r="G42" s="20">
        <v>5</v>
      </c>
      <c r="H42" s="20">
        <v>7</v>
      </c>
      <c r="I42" s="20">
        <v>1</v>
      </c>
      <c r="J42" s="20">
        <v>12</v>
      </c>
      <c r="K42" s="20">
        <v>8.5</v>
      </c>
      <c r="L42" s="20">
        <v>6</v>
      </c>
      <c r="M42" s="20">
        <v>2</v>
      </c>
      <c r="N42" s="20">
        <v>8.5</v>
      </c>
      <c r="O42" s="5" t="s">
        <v>18</v>
      </c>
      <c r="P42" s="20">
        <v>1</v>
      </c>
      <c r="Q42" s="20">
        <v>1</v>
      </c>
      <c r="R42" s="20">
        <v>1</v>
      </c>
      <c r="S42" s="20">
        <v>1</v>
      </c>
      <c r="T42" s="104">
        <v>0</v>
      </c>
      <c r="U42" s="52">
        <v>63.5</v>
      </c>
    </row>
    <row r="43" spans="1:21" x14ac:dyDescent="0.25">
      <c r="A43" s="2" t="s">
        <v>127</v>
      </c>
      <c r="B43" s="2" t="s">
        <v>126</v>
      </c>
      <c r="C43" s="3" t="s">
        <v>128</v>
      </c>
      <c r="D43" s="4" t="s">
        <v>8</v>
      </c>
      <c r="E43" s="20">
        <v>7.5</v>
      </c>
      <c r="F43" s="20">
        <v>0</v>
      </c>
      <c r="G43" s="20">
        <v>5</v>
      </c>
      <c r="H43" s="20">
        <v>7</v>
      </c>
      <c r="I43" s="20">
        <v>3.5</v>
      </c>
      <c r="J43" s="20">
        <v>12</v>
      </c>
      <c r="K43" s="20">
        <v>5</v>
      </c>
      <c r="L43" s="20">
        <v>4.5</v>
      </c>
      <c r="M43" s="20">
        <v>4</v>
      </c>
      <c r="N43" s="20">
        <v>10</v>
      </c>
      <c r="O43" s="5" t="s">
        <v>18</v>
      </c>
      <c r="P43" s="20">
        <v>1</v>
      </c>
      <c r="Q43" s="20">
        <v>1</v>
      </c>
      <c r="R43" s="20">
        <v>1</v>
      </c>
      <c r="S43" s="20">
        <v>1</v>
      </c>
      <c r="T43" s="104">
        <v>0</v>
      </c>
      <c r="U43" s="52">
        <v>62.5</v>
      </c>
    </row>
    <row r="44" spans="1:21" ht="39" x14ac:dyDescent="0.25">
      <c r="A44" s="2" t="s">
        <v>130</v>
      </c>
      <c r="B44" s="2" t="s">
        <v>129</v>
      </c>
      <c r="C44" s="3" t="s">
        <v>131</v>
      </c>
      <c r="D44" s="4" t="s">
        <v>8</v>
      </c>
      <c r="E44" s="20">
        <v>1</v>
      </c>
      <c r="F44" s="20">
        <v>5</v>
      </c>
      <c r="G44" s="20">
        <v>5</v>
      </c>
      <c r="H44" s="20">
        <v>7</v>
      </c>
      <c r="I44" s="20">
        <v>0</v>
      </c>
      <c r="J44" s="20">
        <v>12</v>
      </c>
      <c r="K44" s="20">
        <v>8.5</v>
      </c>
      <c r="L44" s="20">
        <v>6</v>
      </c>
      <c r="M44" s="20">
        <v>4</v>
      </c>
      <c r="N44" s="20">
        <v>10</v>
      </c>
      <c r="O44" s="5" t="s">
        <v>18</v>
      </c>
      <c r="P44" s="20">
        <v>1</v>
      </c>
      <c r="Q44" s="20">
        <v>1</v>
      </c>
      <c r="R44" s="20">
        <v>1</v>
      </c>
      <c r="S44" s="20">
        <v>1</v>
      </c>
      <c r="T44" s="104">
        <v>0</v>
      </c>
      <c r="U44" s="52">
        <v>62.5</v>
      </c>
    </row>
    <row r="45" spans="1:21" ht="26.25" x14ac:dyDescent="0.25">
      <c r="A45" s="2" t="s">
        <v>133</v>
      </c>
      <c r="B45" s="2" t="s">
        <v>132</v>
      </c>
      <c r="C45" s="3" t="s">
        <v>134</v>
      </c>
      <c r="D45" s="4" t="s">
        <v>8</v>
      </c>
      <c r="E45" s="20">
        <v>1</v>
      </c>
      <c r="F45" s="20">
        <v>5</v>
      </c>
      <c r="G45" s="20">
        <v>5</v>
      </c>
      <c r="H45" s="20">
        <v>7</v>
      </c>
      <c r="I45" s="20">
        <v>0</v>
      </c>
      <c r="J45" s="20">
        <v>12</v>
      </c>
      <c r="K45" s="20">
        <v>8.5</v>
      </c>
      <c r="L45" s="20">
        <v>6</v>
      </c>
      <c r="M45" s="20">
        <v>4</v>
      </c>
      <c r="N45" s="20">
        <v>10</v>
      </c>
      <c r="O45" s="5" t="s">
        <v>18</v>
      </c>
      <c r="P45" s="20">
        <v>1</v>
      </c>
      <c r="Q45" s="20">
        <v>1</v>
      </c>
      <c r="R45" s="20">
        <v>1</v>
      </c>
      <c r="S45" s="20">
        <v>1</v>
      </c>
      <c r="T45" s="104">
        <v>0</v>
      </c>
      <c r="U45" s="52">
        <v>62.5</v>
      </c>
    </row>
    <row r="46" spans="1:21" x14ac:dyDescent="0.25">
      <c r="A46" s="2" t="s">
        <v>136</v>
      </c>
      <c r="B46" s="2" t="s">
        <v>135</v>
      </c>
      <c r="C46" s="3" t="s">
        <v>137</v>
      </c>
      <c r="D46" s="4" t="s">
        <v>8</v>
      </c>
      <c r="E46" s="20">
        <v>7</v>
      </c>
      <c r="F46" s="20">
        <v>5</v>
      </c>
      <c r="G46" s="20">
        <v>5</v>
      </c>
      <c r="H46" s="20">
        <v>7</v>
      </c>
      <c r="I46" s="20">
        <v>0</v>
      </c>
      <c r="J46" s="20">
        <v>12</v>
      </c>
      <c r="K46" s="20">
        <v>7.5</v>
      </c>
      <c r="L46" s="20">
        <v>5.5</v>
      </c>
      <c r="M46" s="20">
        <v>4</v>
      </c>
      <c r="N46" s="20">
        <v>10</v>
      </c>
      <c r="O46" s="5" t="s">
        <v>18</v>
      </c>
      <c r="P46" s="20">
        <v>1</v>
      </c>
      <c r="Q46" s="20">
        <v>1</v>
      </c>
      <c r="R46" s="20">
        <v>1</v>
      </c>
      <c r="S46" s="20">
        <v>0</v>
      </c>
      <c r="T46" s="104">
        <v>0</v>
      </c>
      <c r="U46" s="52">
        <v>66</v>
      </c>
    </row>
    <row r="47" spans="1:21" x14ac:dyDescent="0.25">
      <c r="A47" s="2" t="s">
        <v>139</v>
      </c>
      <c r="B47" s="2" t="s">
        <v>138</v>
      </c>
      <c r="C47" s="3" t="s">
        <v>140</v>
      </c>
      <c r="D47" s="4" t="s">
        <v>8</v>
      </c>
      <c r="E47" s="20">
        <v>6.5</v>
      </c>
      <c r="F47" s="20">
        <v>5</v>
      </c>
      <c r="G47" s="20">
        <v>5</v>
      </c>
      <c r="H47" s="20">
        <v>7</v>
      </c>
      <c r="I47" s="20">
        <v>1</v>
      </c>
      <c r="J47" s="20">
        <v>12</v>
      </c>
      <c r="K47" s="20">
        <v>8</v>
      </c>
      <c r="L47" s="20">
        <v>5.5</v>
      </c>
      <c r="M47" s="20">
        <v>2.5</v>
      </c>
      <c r="N47" s="20">
        <v>9.5</v>
      </c>
      <c r="O47" s="17">
        <v>1</v>
      </c>
      <c r="P47" s="20">
        <v>1</v>
      </c>
      <c r="Q47" s="20">
        <v>1</v>
      </c>
      <c r="R47" s="20">
        <v>1</v>
      </c>
      <c r="S47" s="20">
        <v>1</v>
      </c>
      <c r="T47" s="104">
        <v>0</v>
      </c>
      <c r="U47" s="52">
        <v>66</v>
      </c>
    </row>
    <row r="48" spans="1:21" ht="26.25" x14ac:dyDescent="0.25">
      <c r="A48" s="2" t="s">
        <v>141</v>
      </c>
      <c r="B48" s="2" t="s">
        <v>5</v>
      </c>
      <c r="C48" s="3" t="s">
        <v>142</v>
      </c>
      <c r="D48" s="4" t="s">
        <v>8</v>
      </c>
      <c r="E48" s="20">
        <v>11.5</v>
      </c>
      <c r="F48" s="20">
        <v>5</v>
      </c>
      <c r="G48" s="20">
        <v>5</v>
      </c>
      <c r="H48" s="20">
        <v>7</v>
      </c>
      <c r="I48" s="20">
        <v>4</v>
      </c>
      <c r="J48" s="20">
        <v>12</v>
      </c>
      <c r="K48" s="20">
        <v>10</v>
      </c>
      <c r="L48" s="20">
        <v>6</v>
      </c>
      <c r="M48" s="20">
        <v>4</v>
      </c>
      <c r="N48" s="20">
        <v>10</v>
      </c>
      <c r="O48" s="5" t="s">
        <v>18</v>
      </c>
      <c r="P48" s="20">
        <v>1</v>
      </c>
      <c r="Q48" s="20">
        <v>1</v>
      </c>
      <c r="R48" s="20">
        <v>1</v>
      </c>
      <c r="S48" s="20">
        <v>1</v>
      </c>
      <c r="T48" s="104">
        <v>0</v>
      </c>
      <c r="U48" s="52">
        <v>78.5</v>
      </c>
    </row>
    <row r="49" spans="1:21" x14ac:dyDescent="0.25">
      <c r="A49" s="2" t="s">
        <v>143</v>
      </c>
      <c r="B49" s="2" t="s">
        <v>57</v>
      </c>
      <c r="C49" s="3" t="s">
        <v>144</v>
      </c>
      <c r="D49" s="4" t="s">
        <v>8</v>
      </c>
      <c r="E49" s="20">
        <v>4</v>
      </c>
      <c r="F49" s="20">
        <v>0</v>
      </c>
      <c r="G49" s="20">
        <v>5</v>
      </c>
      <c r="H49" s="20">
        <v>7</v>
      </c>
      <c r="I49" s="20">
        <v>1</v>
      </c>
      <c r="J49" s="20">
        <v>12</v>
      </c>
      <c r="K49" s="20">
        <v>10</v>
      </c>
      <c r="L49" s="20">
        <v>6</v>
      </c>
      <c r="M49" s="20">
        <v>4</v>
      </c>
      <c r="N49" s="20">
        <v>10</v>
      </c>
      <c r="O49" s="5" t="s">
        <v>18</v>
      </c>
      <c r="P49" s="20">
        <v>1</v>
      </c>
      <c r="Q49" s="20">
        <v>1</v>
      </c>
      <c r="R49" s="20">
        <v>1</v>
      </c>
      <c r="S49" s="20">
        <v>1</v>
      </c>
      <c r="T49" s="104">
        <v>-2.5</v>
      </c>
      <c r="U49" s="52">
        <v>60.5</v>
      </c>
    </row>
    <row r="50" spans="1:21" x14ac:dyDescent="0.25">
      <c r="A50" s="2" t="s">
        <v>146</v>
      </c>
      <c r="B50" s="2" t="s">
        <v>145</v>
      </c>
      <c r="C50" s="3" t="s">
        <v>147</v>
      </c>
      <c r="D50" s="4" t="s">
        <v>8</v>
      </c>
      <c r="E50" s="20">
        <v>4.5</v>
      </c>
      <c r="F50" s="20">
        <v>5</v>
      </c>
      <c r="G50" s="20">
        <v>5</v>
      </c>
      <c r="H50" s="20">
        <v>7</v>
      </c>
      <c r="I50" s="20">
        <v>5.5</v>
      </c>
      <c r="J50" s="20">
        <v>12</v>
      </c>
      <c r="K50" s="20">
        <v>9</v>
      </c>
      <c r="L50" s="20">
        <v>6</v>
      </c>
      <c r="M50" s="20">
        <v>0</v>
      </c>
      <c r="N50" s="20">
        <v>8.5</v>
      </c>
      <c r="O50" s="5" t="s">
        <v>18</v>
      </c>
      <c r="P50" s="20">
        <v>1</v>
      </c>
      <c r="Q50" s="20">
        <v>1</v>
      </c>
      <c r="R50" s="20">
        <v>1</v>
      </c>
      <c r="S50" s="20">
        <v>1</v>
      </c>
      <c r="T50" s="104">
        <v>0</v>
      </c>
      <c r="U50" s="52">
        <v>66.5</v>
      </c>
    </row>
    <row r="51" spans="1:21" x14ac:dyDescent="0.25">
      <c r="A51" s="2" t="s">
        <v>148</v>
      </c>
      <c r="B51" s="2" t="s">
        <v>57</v>
      </c>
      <c r="C51" s="3" t="s">
        <v>149</v>
      </c>
      <c r="D51" s="4" t="s">
        <v>8</v>
      </c>
      <c r="E51" s="20">
        <v>11</v>
      </c>
      <c r="F51" s="20">
        <v>0</v>
      </c>
      <c r="G51" s="20">
        <v>0</v>
      </c>
      <c r="H51" s="20">
        <v>7</v>
      </c>
      <c r="I51" s="20">
        <v>0</v>
      </c>
      <c r="J51" s="20">
        <v>12</v>
      </c>
      <c r="K51" s="20">
        <v>8</v>
      </c>
      <c r="L51" s="20">
        <v>4.5</v>
      </c>
      <c r="M51" s="20">
        <v>4</v>
      </c>
      <c r="N51" s="20">
        <v>10</v>
      </c>
      <c r="O51" s="5" t="s">
        <v>18</v>
      </c>
      <c r="P51" s="20">
        <v>1</v>
      </c>
      <c r="Q51" s="20">
        <v>1</v>
      </c>
      <c r="R51" s="20">
        <v>1</v>
      </c>
      <c r="S51" s="20">
        <v>1</v>
      </c>
      <c r="T51" s="104">
        <v>-2.5</v>
      </c>
      <c r="U51" s="52">
        <v>58</v>
      </c>
    </row>
    <row r="52" spans="1:21" x14ac:dyDescent="0.25">
      <c r="A52" s="2" t="s">
        <v>151</v>
      </c>
      <c r="B52" s="2" t="s">
        <v>150</v>
      </c>
      <c r="C52" s="3" t="s">
        <v>152</v>
      </c>
      <c r="D52" s="4" t="s">
        <v>8</v>
      </c>
      <c r="E52" s="20">
        <v>2</v>
      </c>
      <c r="F52" s="20">
        <v>5</v>
      </c>
      <c r="G52" s="20">
        <v>5</v>
      </c>
      <c r="H52" s="20">
        <v>7</v>
      </c>
      <c r="I52" s="20">
        <v>5</v>
      </c>
      <c r="J52" s="20">
        <v>12</v>
      </c>
      <c r="K52" s="20">
        <v>8</v>
      </c>
      <c r="L52" s="20">
        <v>6</v>
      </c>
      <c r="M52" s="20">
        <v>0</v>
      </c>
      <c r="N52" s="20">
        <v>9</v>
      </c>
      <c r="O52" s="5" t="s">
        <v>18</v>
      </c>
      <c r="P52" s="20">
        <v>1</v>
      </c>
      <c r="Q52" s="20">
        <v>1</v>
      </c>
      <c r="R52" s="20">
        <v>1</v>
      </c>
      <c r="S52" s="20">
        <v>1</v>
      </c>
      <c r="T52" s="104">
        <v>0</v>
      </c>
      <c r="U52" s="52">
        <v>63</v>
      </c>
    </row>
    <row r="53" spans="1:21" ht="26.25" x14ac:dyDescent="0.25">
      <c r="A53" s="2" t="s">
        <v>153</v>
      </c>
      <c r="B53" s="2" t="s">
        <v>5</v>
      </c>
      <c r="C53" s="3" t="s">
        <v>154</v>
      </c>
      <c r="D53" s="4" t="s">
        <v>8</v>
      </c>
      <c r="E53" s="20">
        <v>9</v>
      </c>
      <c r="F53" s="20">
        <v>5</v>
      </c>
      <c r="G53" s="20">
        <v>5</v>
      </c>
      <c r="H53" s="20">
        <v>7</v>
      </c>
      <c r="I53" s="20">
        <v>1</v>
      </c>
      <c r="J53" s="20">
        <v>12</v>
      </c>
      <c r="K53" s="20">
        <v>10</v>
      </c>
      <c r="L53" s="20">
        <v>6</v>
      </c>
      <c r="M53" s="20">
        <v>4</v>
      </c>
      <c r="N53" s="20">
        <v>10</v>
      </c>
      <c r="O53" s="5" t="s">
        <v>18</v>
      </c>
      <c r="P53" s="20">
        <v>1</v>
      </c>
      <c r="Q53" s="20">
        <v>1</v>
      </c>
      <c r="R53" s="20">
        <v>1</v>
      </c>
      <c r="S53" s="20">
        <v>1</v>
      </c>
      <c r="T53" s="104">
        <v>0</v>
      </c>
      <c r="U53" s="52">
        <v>73</v>
      </c>
    </row>
    <row r="54" spans="1:21" x14ac:dyDescent="0.25">
      <c r="A54" s="2" t="s">
        <v>155</v>
      </c>
      <c r="B54" s="2" t="s">
        <v>74</v>
      </c>
      <c r="C54" s="3" t="s">
        <v>156</v>
      </c>
      <c r="D54" s="4" t="s">
        <v>8</v>
      </c>
      <c r="E54" s="20">
        <v>5.5</v>
      </c>
      <c r="F54" s="20">
        <v>5</v>
      </c>
      <c r="G54" s="20">
        <v>5</v>
      </c>
      <c r="H54" s="20">
        <v>7</v>
      </c>
      <c r="I54" s="20">
        <v>1</v>
      </c>
      <c r="J54" s="20">
        <v>12</v>
      </c>
      <c r="K54" s="20">
        <v>10</v>
      </c>
      <c r="L54" s="20">
        <v>6</v>
      </c>
      <c r="M54" s="20">
        <v>4</v>
      </c>
      <c r="N54" s="20">
        <v>10</v>
      </c>
      <c r="O54" s="5" t="s">
        <v>18</v>
      </c>
      <c r="P54" s="20">
        <v>1</v>
      </c>
      <c r="Q54" s="20">
        <v>1</v>
      </c>
      <c r="R54" s="20">
        <v>1</v>
      </c>
      <c r="S54" s="20">
        <v>1</v>
      </c>
      <c r="T54" s="104">
        <v>0</v>
      </c>
      <c r="U54" s="52">
        <v>69.5</v>
      </c>
    </row>
    <row r="55" spans="1:21" ht="39" x14ac:dyDescent="0.25">
      <c r="A55" s="12" t="s">
        <v>158</v>
      </c>
      <c r="B55" s="2" t="s">
        <v>398</v>
      </c>
      <c r="C55" s="3" t="s">
        <v>159</v>
      </c>
      <c r="D55" s="4" t="s">
        <v>8</v>
      </c>
      <c r="E55" s="21">
        <v>4.5</v>
      </c>
      <c r="F55" s="20">
        <v>5</v>
      </c>
      <c r="G55" s="20">
        <v>5</v>
      </c>
      <c r="H55" s="21">
        <v>7</v>
      </c>
      <c r="I55" s="21">
        <v>2</v>
      </c>
      <c r="J55" s="21">
        <v>12</v>
      </c>
      <c r="K55" s="21">
        <v>8.5</v>
      </c>
      <c r="L55" s="21">
        <v>6</v>
      </c>
      <c r="M55" s="21">
        <v>4</v>
      </c>
      <c r="N55" s="21">
        <v>10</v>
      </c>
      <c r="O55" s="5" t="s">
        <v>18</v>
      </c>
      <c r="P55" s="20">
        <v>1</v>
      </c>
      <c r="Q55" s="20">
        <v>1</v>
      </c>
      <c r="R55" s="20">
        <v>1</v>
      </c>
      <c r="S55" s="20">
        <v>1</v>
      </c>
      <c r="T55" s="104">
        <v>0</v>
      </c>
      <c r="U55" s="52">
        <v>68</v>
      </c>
    </row>
    <row r="56" spans="1:21" ht="51.75" x14ac:dyDescent="0.25">
      <c r="A56" s="2" t="s">
        <v>160</v>
      </c>
      <c r="B56" s="2" t="s">
        <v>399</v>
      </c>
      <c r="C56" s="3" t="s">
        <v>161</v>
      </c>
      <c r="D56" s="4" t="s">
        <v>8</v>
      </c>
      <c r="E56" s="20">
        <v>6.5</v>
      </c>
      <c r="F56" s="20">
        <v>5</v>
      </c>
      <c r="G56" s="20">
        <v>5</v>
      </c>
      <c r="H56" s="20">
        <v>7</v>
      </c>
      <c r="I56" s="20">
        <v>3.5</v>
      </c>
      <c r="J56" s="20">
        <v>12</v>
      </c>
      <c r="K56" s="20">
        <v>10</v>
      </c>
      <c r="L56" s="20">
        <v>6</v>
      </c>
      <c r="M56" s="20">
        <v>4</v>
      </c>
      <c r="N56" s="20">
        <v>10</v>
      </c>
      <c r="O56" s="5" t="s">
        <v>18</v>
      </c>
      <c r="P56" s="20">
        <v>1</v>
      </c>
      <c r="Q56" s="20">
        <v>1</v>
      </c>
      <c r="R56" s="20">
        <v>1</v>
      </c>
      <c r="S56" s="20">
        <v>1</v>
      </c>
      <c r="T56" s="104">
        <v>0</v>
      </c>
      <c r="U56" s="52">
        <v>73</v>
      </c>
    </row>
    <row r="57" spans="1:21" ht="39" x14ac:dyDescent="0.25">
      <c r="A57" s="2" t="s">
        <v>163</v>
      </c>
      <c r="B57" s="2" t="s">
        <v>162</v>
      </c>
      <c r="C57" s="3" t="s">
        <v>164</v>
      </c>
      <c r="D57" s="4" t="s">
        <v>8</v>
      </c>
      <c r="E57" s="20">
        <v>14.5</v>
      </c>
      <c r="F57" s="20">
        <v>0</v>
      </c>
      <c r="G57" s="20">
        <v>5</v>
      </c>
      <c r="H57" s="20">
        <v>7</v>
      </c>
      <c r="I57" s="20">
        <v>6</v>
      </c>
      <c r="J57" s="20">
        <v>12</v>
      </c>
      <c r="K57" s="20">
        <v>7.5</v>
      </c>
      <c r="L57" s="20">
        <v>5.5</v>
      </c>
      <c r="M57" s="20">
        <v>0</v>
      </c>
      <c r="N57" s="20">
        <v>9</v>
      </c>
      <c r="O57" s="5" t="s">
        <v>18</v>
      </c>
      <c r="P57" s="20">
        <v>1</v>
      </c>
      <c r="Q57" s="20">
        <v>1</v>
      </c>
      <c r="R57" s="20">
        <v>1</v>
      </c>
      <c r="S57" s="20">
        <v>1</v>
      </c>
      <c r="T57" s="104">
        <v>0</v>
      </c>
      <c r="U57" s="52">
        <v>70.5</v>
      </c>
    </row>
    <row r="58" spans="1:21" ht="64.5" x14ac:dyDescent="0.25">
      <c r="A58" s="2" t="s">
        <v>165</v>
      </c>
      <c r="B58" s="2" t="s">
        <v>57</v>
      </c>
      <c r="C58" s="3" t="s">
        <v>166</v>
      </c>
      <c r="D58" s="4" t="s">
        <v>8</v>
      </c>
      <c r="E58" s="21">
        <v>8</v>
      </c>
      <c r="F58" s="20">
        <v>5</v>
      </c>
      <c r="G58" s="20">
        <v>5</v>
      </c>
      <c r="H58" s="21">
        <v>7</v>
      </c>
      <c r="I58" s="21">
        <v>3.5</v>
      </c>
      <c r="J58" s="21">
        <v>12</v>
      </c>
      <c r="K58" s="21">
        <v>6.5</v>
      </c>
      <c r="L58" s="20">
        <v>6</v>
      </c>
      <c r="M58" s="21">
        <v>4</v>
      </c>
      <c r="N58" s="21">
        <v>10</v>
      </c>
      <c r="O58" s="5" t="s">
        <v>18</v>
      </c>
      <c r="P58" s="20">
        <v>1</v>
      </c>
      <c r="Q58" s="20">
        <v>1</v>
      </c>
      <c r="R58" s="20">
        <v>1</v>
      </c>
      <c r="S58" s="20">
        <v>1</v>
      </c>
      <c r="T58" s="104">
        <v>-2.5</v>
      </c>
      <c r="U58" s="52">
        <v>68.5</v>
      </c>
    </row>
    <row r="59" spans="1:21" x14ac:dyDescent="0.25">
      <c r="A59" s="2" t="s">
        <v>167</v>
      </c>
      <c r="B59" s="2" t="s">
        <v>42</v>
      </c>
      <c r="C59" s="3" t="s">
        <v>168</v>
      </c>
      <c r="D59" s="4" t="s">
        <v>8</v>
      </c>
      <c r="E59" s="20">
        <v>15</v>
      </c>
      <c r="F59" s="20">
        <v>5</v>
      </c>
      <c r="G59" s="20">
        <v>5</v>
      </c>
      <c r="H59" s="20">
        <v>7</v>
      </c>
      <c r="I59" s="20">
        <v>2.5</v>
      </c>
      <c r="J59" s="20">
        <v>11</v>
      </c>
      <c r="K59" s="20">
        <v>10</v>
      </c>
      <c r="L59" s="20">
        <v>6</v>
      </c>
      <c r="M59" s="20">
        <v>4</v>
      </c>
      <c r="N59" s="20">
        <v>10</v>
      </c>
      <c r="O59" s="5" t="s">
        <v>18</v>
      </c>
      <c r="P59" s="20">
        <v>1</v>
      </c>
      <c r="Q59" s="20">
        <v>1</v>
      </c>
      <c r="R59" s="20">
        <v>1</v>
      </c>
      <c r="S59" s="20">
        <v>1</v>
      </c>
      <c r="T59" s="104">
        <v>0</v>
      </c>
      <c r="U59" s="52">
        <v>79.5</v>
      </c>
    </row>
    <row r="60" spans="1:21" x14ac:dyDescent="0.25">
      <c r="A60" s="2" t="s">
        <v>169</v>
      </c>
      <c r="B60" s="2" t="s">
        <v>42</v>
      </c>
      <c r="C60" s="3" t="s">
        <v>170</v>
      </c>
      <c r="D60" s="4" t="s">
        <v>8</v>
      </c>
      <c r="E60" s="20">
        <v>10</v>
      </c>
      <c r="F60" s="20">
        <v>5</v>
      </c>
      <c r="G60" s="20">
        <v>5</v>
      </c>
      <c r="H60" s="20">
        <v>7</v>
      </c>
      <c r="I60" s="20">
        <v>0</v>
      </c>
      <c r="J60" s="20">
        <v>12</v>
      </c>
      <c r="K60" s="20">
        <v>7</v>
      </c>
      <c r="L60" s="20">
        <v>6</v>
      </c>
      <c r="M60" s="20">
        <v>4</v>
      </c>
      <c r="N60" s="20">
        <v>10</v>
      </c>
      <c r="O60" s="5" t="s">
        <v>18</v>
      </c>
      <c r="P60" s="20">
        <v>1</v>
      </c>
      <c r="Q60" s="20">
        <v>1</v>
      </c>
      <c r="R60" s="20">
        <v>1</v>
      </c>
      <c r="S60" s="20">
        <v>1</v>
      </c>
      <c r="T60" s="104">
        <v>0</v>
      </c>
      <c r="U60" s="52">
        <v>70</v>
      </c>
    </row>
    <row r="61" spans="1:21" ht="26.25" x14ac:dyDescent="0.25">
      <c r="A61" s="2" t="s">
        <v>172</v>
      </c>
      <c r="B61" s="2" t="s">
        <v>171</v>
      </c>
      <c r="C61" s="3" t="s">
        <v>173</v>
      </c>
      <c r="D61" s="4" t="s">
        <v>8</v>
      </c>
      <c r="E61" s="20">
        <v>0</v>
      </c>
      <c r="F61" s="20">
        <v>0</v>
      </c>
      <c r="G61" s="20">
        <v>5</v>
      </c>
      <c r="H61" s="20">
        <v>7</v>
      </c>
      <c r="I61" s="20">
        <v>1</v>
      </c>
      <c r="J61" s="20">
        <v>12</v>
      </c>
      <c r="K61" s="20">
        <v>7</v>
      </c>
      <c r="L61" s="20">
        <v>6</v>
      </c>
      <c r="M61" s="20">
        <v>4</v>
      </c>
      <c r="N61" s="20">
        <v>10</v>
      </c>
      <c r="O61" s="5" t="s">
        <v>18</v>
      </c>
      <c r="P61" s="20">
        <v>1</v>
      </c>
      <c r="Q61" s="20">
        <v>1</v>
      </c>
      <c r="R61" s="20">
        <v>1</v>
      </c>
      <c r="S61" s="20">
        <v>1</v>
      </c>
      <c r="T61" s="104">
        <v>0</v>
      </c>
      <c r="U61" s="52">
        <v>56</v>
      </c>
    </row>
    <row r="62" spans="1:21" x14ac:dyDescent="0.25">
      <c r="A62" s="2" t="s">
        <v>174</v>
      </c>
      <c r="B62" s="2" t="s">
        <v>42</v>
      </c>
      <c r="C62" s="3" t="s">
        <v>175</v>
      </c>
      <c r="D62" s="4" t="s">
        <v>8</v>
      </c>
      <c r="E62" s="20">
        <v>2</v>
      </c>
      <c r="F62" s="20">
        <v>5</v>
      </c>
      <c r="G62" s="20">
        <v>5</v>
      </c>
      <c r="H62" s="20">
        <v>7</v>
      </c>
      <c r="I62" s="20">
        <v>2</v>
      </c>
      <c r="J62" s="20">
        <v>12</v>
      </c>
      <c r="K62" s="20">
        <v>8.5</v>
      </c>
      <c r="L62" s="20">
        <v>6</v>
      </c>
      <c r="M62" s="20">
        <v>4</v>
      </c>
      <c r="N62" s="20">
        <v>10</v>
      </c>
      <c r="O62" s="5" t="s">
        <v>18</v>
      </c>
      <c r="P62" s="20">
        <v>1</v>
      </c>
      <c r="Q62" s="20">
        <v>1</v>
      </c>
      <c r="R62" s="20">
        <v>1</v>
      </c>
      <c r="S62" s="20">
        <v>1</v>
      </c>
      <c r="T62" s="104">
        <v>0</v>
      </c>
      <c r="U62" s="52">
        <v>65.5</v>
      </c>
    </row>
    <row r="63" spans="1:21" x14ac:dyDescent="0.25">
      <c r="A63" s="2" t="s">
        <v>176</v>
      </c>
      <c r="B63" s="2" t="s">
        <v>126</v>
      </c>
      <c r="C63" s="3" t="s">
        <v>177</v>
      </c>
      <c r="D63" s="4" t="s">
        <v>8</v>
      </c>
      <c r="E63" s="20">
        <v>9.5</v>
      </c>
      <c r="F63" s="20">
        <v>5</v>
      </c>
      <c r="G63" s="20">
        <v>5</v>
      </c>
      <c r="H63" s="20">
        <v>7</v>
      </c>
      <c r="I63" s="20">
        <v>0</v>
      </c>
      <c r="J63" s="20">
        <v>12</v>
      </c>
      <c r="K63" s="20">
        <v>10</v>
      </c>
      <c r="L63" s="20">
        <v>6</v>
      </c>
      <c r="M63" s="20">
        <v>4</v>
      </c>
      <c r="N63" s="20">
        <v>10</v>
      </c>
      <c r="O63" s="5" t="s">
        <v>18</v>
      </c>
      <c r="P63" s="20">
        <v>1</v>
      </c>
      <c r="Q63" s="20">
        <v>1</v>
      </c>
      <c r="R63" s="20">
        <v>1</v>
      </c>
      <c r="S63" s="20">
        <v>1</v>
      </c>
      <c r="T63" s="104">
        <v>0</v>
      </c>
      <c r="U63" s="52">
        <v>72.5</v>
      </c>
    </row>
    <row r="64" spans="1:21" x14ac:dyDescent="0.25">
      <c r="A64" s="2" t="s">
        <v>179</v>
      </c>
      <c r="B64" s="2" t="s">
        <v>178</v>
      </c>
      <c r="C64" s="3" t="s">
        <v>180</v>
      </c>
      <c r="D64" s="4" t="s">
        <v>8</v>
      </c>
      <c r="E64" s="20">
        <v>4</v>
      </c>
      <c r="F64" s="20">
        <v>5</v>
      </c>
      <c r="G64" s="20">
        <v>5</v>
      </c>
      <c r="H64" s="20">
        <v>7</v>
      </c>
      <c r="I64" s="20">
        <v>1</v>
      </c>
      <c r="J64" s="20">
        <v>12</v>
      </c>
      <c r="K64" s="20">
        <v>5</v>
      </c>
      <c r="L64" s="20">
        <v>6</v>
      </c>
      <c r="M64" s="20">
        <v>4</v>
      </c>
      <c r="N64" s="20">
        <v>10</v>
      </c>
      <c r="O64" s="5" t="s">
        <v>18</v>
      </c>
      <c r="P64" s="20">
        <v>1</v>
      </c>
      <c r="Q64" s="20">
        <v>1</v>
      </c>
      <c r="R64" s="20">
        <v>1</v>
      </c>
      <c r="S64" s="20">
        <v>1</v>
      </c>
      <c r="T64" s="104">
        <v>0</v>
      </c>
      <c r="U64" s="52">
        <v>63</v>
      </c>
    </row>
    <row r="65" spans="1:21" x14ac:dyDescent="0.25">
      <c r="A65" s="2" t="s">
        <v>181</v>
      </c>
      <c r="B65" s="2" t="s">
        <v>42</v>
      </c>
      <c r="C65" s="3" t="s">
        <v>182</v>
      </c>
      <c r="D65" s="4" t="s">
        <v>8</v>
      </c>
      <c r="E65" s="20">
        <v>2</v>
      </c>
      <c r="F65" s="20">
        <v>5</v>
      </c>
      <c r="G65" s="20">
        <v>5</v>
      </c>
      <c r="H65" s="20">
        <v>7</v>
      </c>
      <c r="I65" s="20">
        <v>6</v>
      </c>
      <c r="J65" s="20">
        <v>10</v>
      </c>
      <c r="K65" s="20">
        <v>6.5</v>
      </c>
      <c r="L65" s="20">
        <v>5.5</v>
      </c>
      <c r="M65" s="20">
        <v>3.5</v>
      </c>
      <c r="N65" s="20">
        <v>9.5</v>
      </c>
      <c r="O65" s="5" t="s">
        <v>18</v>
      </c>
      <c r="P65" s="20">
        <v>1</v>
      </c>
      <c r="Q65" s="20">
        <v>1</v>
      </c>
      <c r="R65" s="20">
        <v>1</v>
      </c>
      <c r="S65" s="20">
        <v>1</v>
      </c>
      <c r="T65" s="104">
        <v>0</v>
      </c>
      <c r="U65" s="52">
        <v>64</v>
      </c>
    </row>
    <row r="66" spans="1:21" ht="39" x14ac:dyDescent="0.25">
      <c r="A66" s="2" t="s">
        <v>183</v>
      </c>
      <c r="B66" s="2" t="s">
        <v>126</v>
      </c>
      <c r="C66" s="3" t="s">
        <v>184</v>
      </c>
      <c r="D66" s="4" t="s">
        <v>8</v>
      </c>
      <c r="E66" s="21">
        <v>1</v>
      </c>
      <c r="F66" s="20">
        <v>5</v>
      </c>
      <c r="G66" s="20">
        <v>5</v>
      </c>
      <c r="H66" s="21">
        <v>7</v>
      </c>
      <c r="I66" s="21">
        <v>1.5</v>
      </c>
      <c r="J66" s="21">
        <v>12</v>
      </c>
      <c r="K66" s="21">
        <v>7</v>
      </c>
      <c r="L66" s="21">
        <v>5</v>
      </c>
      <c r="M66" s="21">
        <v>3.5</v>
      </c>
      <c r="N66" s="21">
        <v>9</v>
      </c>
      <c r="O66" s="5" t="s">
        <v>18</v>
      </c>
      <c r="P66" s="20">
        <v>1</v>
      </c>
      <c r="Q66" s="20">
        <v>1</v>
      </c>
      <c r="R66" s="20">
        <v>1</v>
      </c>
      <c r="S66" s="20">
        <v>1</v>
      </c>
      <c r="T66" s="104">
        <v>0</v>
      </c>
      <c r="U66" s="52">
        <v>60</v>
      </c>
    </row>
    <row r="67" spans="1:21" x14ac:dyDescent="0.25">
      <c r="A67" s="2" t="s">
        <v>185</v>
      </c>
      <c r="B67" s="2" t="s">
        <v>68</v>
      </c>
      <c r="C67" s="3" t="s">
        <v>186</v>
      </c>
      <c r="D67" s="4" t="s">
        <v>8</v>
      </c>
      <c r="E67" s="20">
        <v>12</v>
      </c>
      <c r="F67" s="20">
        <v>5</v>
      </c>
      <c r="G67" s="20">
        <v>5</v>
      </c>
      <c r="H67" s="20">
        <v>7</v>
      </c>
      <c r="I67" s="20">
        <v>2</v>
      </c>
      <c r="J67" s="20">
        <v>12</v>
      </c>
      <c r="K67" s="20">
        <v>6.5</v>
      </c>
      <c r="L67" s="20">
        <v>6</v>
      </c>
      <c r="M67" s="20">
        <v>2</v>
      </c>
      <c r="N67" s="20">
        <v>9</v>
      </c>
      <c r="O67" s="5" t="s">
        <v>18</v>
      </c>
      <c r="P67" s="20">
        <v>1</v>
      </c>
      <c r="Q67" s="20">
        <v>1</v>
      </c>
      <c r="R67" s="20">
        <v>1</v>
      </c>
      <c r="S67" s="20">
        <v>1</v>
      </c>
      <c r="T67" s="104">
        <v>0</v>
      </c>
      <c r="U67" s="52">
        <v>70.5</v>
      </c>
    </row>
    <row r="68" spans="1:21" x14ac:dyDescent="0.25">
      <c r="A68" s="2" t="s">
        <v>187</v>
      </c>
      <c r="B68" s="2" t="s">
        <v>111</v>
      </c>
      <c r="C68" s="3" t="s">
        <v>188</v>
      </c>
      <c r="D68" s="4" t="s">
        <v>8</v>
      </c>
      <c r="E68" s="20">
        <v>15</v>
      </c>
      <c r="F68" s="20">
        <v>5</v>
      </c>
      <c r="G68" s="20">
        <v>5</v>
      </c>
      <c r="H68" s="20">
        <v>7</v>
      </c>
      <c r="I68" s="20">
        <v>2</v>
      </c>
      <c r="J68" s="20">
        <v>12</v>
      </c>
      <c r="K68" s="20">
        <v>10</v>
      </c>
      <c r="L68" s="20">
        <v>6</v>
      </c>
      <c r="M68" s="20">
        <v>4</v>
      </c>
      <c r="N68" s="20">
        <v>10</v>
      </c>
      <c r="O68" s="5" t="s">
        <v>18</v>
      </c>
      <c r="P68" s="20">
        <v>1</v>
      </c>
      <c r="Q68" s="20">
        <v>1</v>
      </c>
      <c r="R68" s="20">
        <v>1</v>
      </c>
      <c r="S68" s="20">
        <v>1</v>
      </c>
      <c r="T68" s="104">
        <v>0</v>
      </c>
      <c r="U68" s="52">
        <v>80</v>
      </c>
    </row>
    <row r="69" spans="1:21" x14ac:dyDescent="0.25">
      <c r="A69" s="2" t="s">
        <v>190</v>
      </c>
      <c r="B69" s="2" t="s">
        <v>189</v>
      </c>
      <c r="C69" s="3" t="s">
        <v>191</v>
      </c>
      <c r="D69" s="4" t="s">
        <v>8</v>
      </c>
      <c r="E69" s="20">
        <v>4</v>
      </c>
      <c r="F69" s="20">
        <v>5</v>
      </c>
      <c r="G69" s="20">
        <v>5</v>
      </c>
      <c r="H69" s="20">
        <v>7</v>
      </c>
      <c r="I69" s="20">
        <v>4</v>
      </c>
      <c r="J69" s="20">
        <v>12</v>
      </c>
      <c r="K69" s="20">
        <v>7.5</v>
      </c>
      <c r="L69" s="20">
        <v>6</v>
      </c>
      <c r="M69" s="20">
        <v>0</v>
      </c>
      <c r="N69" s="20">
        <v>8</v>
      </c>
      <c r="O69" s="5" t="s">
        <v>18</v>
      </c>
      <c r="P69" s="20">
        <v>1</v>
      </c>
      <c r="Q69" s="20">
        <v>1</v>
      </c>
      <c r="R69" s="20">
        <v>0</v>
      </c>
      <c r="S69" s="20">
        <v>1</v>
      </c>
      <c r="T69" s="104">
        <v>0</v>
      </c>
      <c r="U69" s="52">
        <v>61.5</v>
      </c>
    </row>
    <row r="70" spans="1:21" ht="26.25" x14ac:dyDescent="0.25">
      <c r="A70" s="2" t="s">
        <v>193</v>
      </c>
      <c r="B70" s="2" t="s">
        <v>192</v>
      </c>
      <c r="C70" s="3" t="s">
        <v>194</v>
      </c>
      <c r="D70" s="4" t="s">
        <v>8</v>
      </c>
      <c r="E70" s="20">
        <v>0</v>
      </c>
      <c r="F70" s="20">
        <v>5</v>
      </c>
      <c r="G70" s="20">
        <v>5</v>
      </c>
      <c r="H70" s="20">
        <v>7</v>
      </c>
      <c r="I70" s="20">
        <v>3</v>
      </c>
      <c r="J70" s="20">
        <v>11</v>
      </c>
      <c r="K70" s="20">
        <v>10</v>
      </c>
      <c r="L70" s="20">
        <v>3.5</v>
      </c>
      <c r="M70" s="20">
        <v>4</v>
      </c>
      <c r="N70" s="20">
        <v>10</v>
      </c>
      <c r="O70" s="5" t="s">
        <v>18</v>
      </c>
      <c r="P70" s="20">
        <v>1</v>
      </c>
      <c r="Q70" s="20">
        <v>1</v>
      </c>
      <c r="R70" s="20">
        <v>1</v>
      </c>
      <c r="S70" s="20">
        <v>1</v>
      </c>
      <c r="T70" s="104">
        <v>0</v>
      </c>
      <c r="U70" s="52">
        <v>62.5</v>
      </c>
    </row>
    <row r="71" spans="1:21" x14ac:dyDescent="0.25">
      <c r="A71" s="2" t="s">
        <v>195</v>
      </c>
      <c r="B71" s="2" t="s">
        <v>108</v>
      </c>
      <c r="C71" s="13" t="s">
        <v>196</v>
      </c>
      <c r="D71" s="4" t="s">
        <v>8</v>
      </c>
      <c r="E71" s="20">
        <v>8</v>
      </c>
      <c r="F71" s="20">
        <v>5</v>
      </c>
      <c r="G71" s="20">
        <v>5</v>
      </c>
      <c r="H71" s="20">
        <v>7</v>
      </c>
      <c r="I71" s="20">
        <v>3</v>
      </c>
      <c r="J71" s="20">
        <v>11.5</v>
      </c>
      <c r="K71" s="20">
        <v>10</v>
      </c>
      <c r="L71" s="20">
        <v>6</v>
      </c>
      <c r="M71" s="20">
        <v>4</v>
      </c>
      <c r="N71" s="20">
        <v>10</v>
      </c>
      <c r="O71" s="5" t="s">
        <v>18</v>
      </c>
      <c r="P71" s="20">
        <v>1</v>
      </c>
      <c r="Q71" s="20">
        <v>1</v>
      </c>
      <c r="R71" s="20">
        <v>1</v>
      </c>
      <c r="S71" s="20">
        <v>1</v>
      </c>
      <c r="T71" s="104">
        <v>0</v>
      </c>
      <c r="U71" s="52">
        <v>73.5</v>
      </c>
    </row>
    <row r="72" spans="1:21" x14ac:dyDescent="0.25">
      <c r="A72" s="2" t="s">
        <v>198</v>
      </c>
      <c r="B72" s="2" t="s">
        <v>197</v>
      </c>
      <c r="C72" s="3" t="s">
        <v>199</v>
      </c>
      <c r="D72" s="4" t="s">
        <v>8</v>
      </c>
      <c r="E72" s="20">
        <v>3</v>
      </c>
      <c r="F72" s="20">
        <v>5</v>
      </c>
      <c r="G72" s="20">
        <v>5</v>
      </c>
      <c r="H72" s="20">
        <v>7</v>
      </c>
      <c r="I72" s="20">
        <v>1</v>
      </c>
      <c r="J72" s="20">
        <v>12</v>
      </c>
      <c r="K72" s="20">
        <v>10</v>
      </c>
      <c r="L72" s="20">
        <v>6</v>
      </c>
      <c r="M72" s="20">
        <v>4</v>
      </c>
      <c r="N72" s="20">
        <v>10</v>
      </c>
      <c r="O72" s="5" t="s">
        <v>18</v>
      </c>
      <c r="P72" s="20">
        <v>1</v>
      </c>
      <c r="Q72" s="20">
        <v>1</v>
      </c>
      <c r="R72" s="20">
        <v>1</v>
      </c>
      <c r="S72" s="20">
        <v>1</v>
      </c>
      <c r="T72" s="104">
        <v>0</v>
      </c>
      <c r="U72" s="52">
        <v>67</v>
      </c>
    </row>
    <row r="73" spans="1:21" ht="26.25" x14ac:dyDescent="0.25">
      <c r="A73" s="2" t="s">
        <v>200</v>
      </c>
      <c r="B73" s="2" t="s">
        <v>60</v>
      </c>
      <c r="C73" s="3" t="s">
        <v>201</v>
      </c>
      <c r="D73" s="4" t="s">
        <v>8</v>
      </c>
      <c r="E73" s="20">
        <v>0</v>
      </c>
      <c r="F73" s="20">
        <v>5</v>
      </c>
      <c r="G73" s="20">
        <v>5</v>
      </c>
      <c r="H73" s="20">
        <v>7</v>
      </c>
      <c r="I73" s="20">
        <v>5</v>
      </c>
      <c r="J73" s="20">
        <v>8.5</v>
      </c>
      <c r="K73" s="20">
        <v>5</v>
      </c>
      <c r="L73" s="20">
        <v>6</v>
      </c>
      <c r="M73" s="20">
        <v>4</v>
      </c>
      <c r="N73" s="20">
        <v>10</v>
      </c>
      <c r="O73" s="5" t="s">
        <v>18</v>
      </c>
      <c r="P73" s="20">
        <v>1</v>
      </c>
      <c r="Q73" s="20">
        <v>1</v>
      </c>
      <c r="R73" s="20">
        <v>1</v>
      </c>
      <c r="S73" s="20">
        <v>1</v>
      </c>
      <c r="T73" s="104">
        <v>0</v>
      </c>
      <c r="U73" s="52">
        <v>59.5</v>
      </c>
    </row>
    <row r="74" spans="1:21" x14ac:dyDescent="0.25">
      <c r="A74" s="2" t="s">
        <v>203</v>
      </c>
      <c r="B74" s="2" t="s">
        <v>202</v>
      </c>
      <c r="C74" s="3" t="s">
        <v>204</v>
      </c>
      <c r="D74" s="4" t="s">
        <v>8</v>
      </c>
      <c r="E74" s="20">
        <v>4</v>
      </c>
      <c r="F74" s="20">
        <v>5</v>
      </c>
      <c r="G74" s="20">
        <v>5</v>
      </c>
      <c r="H74" s="20">
        <v>7</v>
      </c>
      <c r="I74" s="20">
        <v>2</v>
      </c>
      <c r="J74" s="20">
        <v>12</v>
      </c>
      <c r="K74" s="20">
        <v>10</v>
      </c>
      <c r="L74" s="20">
        <v>6</v>
      </c>
      <c r="M74" s="20">
        <v>4</v>
      </c>
      <c r="N74" s="20">
        <v>10</v>
      </c>
      <c r="O74" s="5" t="s">
        <v>18</v>
      </c>
      <c r="P74" s="20">
        <v>1</v>
      </c>
      <c r="Q74" s="20">
        <v>1</v>
      </c>
      <c r="R74" s="20">
        <v>1</v>
      </c>
      <c r="S74" s="20">
        <v>1</v>
      </c>
      <c r="T74" s="104">
        <v>0</v>
      </c>
      <c r="U74" s="52">
        <v>69</v>
      </c>
    </row>
    <row r="75" spans="1:21" x14ac:dyDescent="0.25">
      <c r="A75" s="2" t="s">
        <v>206</v>
      </c>
      <c r="B75" s="2" t="s">
        <v>205</v>
      </c>
      <c r="C75" s="3" t="s">
        <v>207</v>
      </c>
      <c r="D75" s="4" t="s">
        <v>8</v>
      </c>
      <c r="E75" s="20">
        <v>12</v>
      </c>
      <c r="F75" s="20">
        <v>5</v>
      </c>
      <c r="G75" s="20">
        <v>5</v>
      </c>
      <c r="H75" s="20">
        <v>7</v>
      </c>
      <c r="I75" s="20">
        <v>5</v>
      </c>
      <c r="J75" s="20">
        <v>11.5</v>
      </c>
      <c r="K75" s="20">
        <v>10</v>
      </c>
      <c r="L75" s="20">
        <v>5.5</v>
      </c>
      <c r="M75" s="20">
        <v>4</v>
      </c>
      <c r="N75" s="20">
        <v>10</v>
      </c>
      <c r="O75" s="5" t="s">
        <v>18</v>
      </c>
      <c r="P75" s="20">
        <v>1</v>
      </c>
      <c r="Q75" s="20">
        <v>1</v>
      </c>
      <c r="R75" s="20">
        <v>1</v>
      </c>
      <c r="S75" s="20">
        <v>1</v>
      </c>
      <c r="T75" s="104">
        <v>0</v>
      </c>
      <c r="U75" s="52">
        <v>79</v>
      </c>
    </row>
    <row r="76" spans="1:21" ht="39" x14ac:dyDescent="0.25">
      <c r="A76" s="2" t="s">
        <v>209</v>
      </c>
      <c r="B76" s="2" t="s">
        <v>208</v>
      </c>
      <c r="C76" s="3" t="s">
        <v>210</v>
      </c>
      <c r="D76" s="4" t="s">
        <v>8</v>
      </c>
      <c r="E76" s="21">
        <v>5</v>
      </c>
      <c r="F76" s="20">
        <v>5</v>
      </c>
      <c r="G76" s="20">
        <v>5</v>
      </c>
      <c r="H76" s="21">
        <v>7</v>
      </c>
      <c r="I76" s="21">
        <v>2.5</v>
      </c>
      <c r="J76" s="21">
        <v>5.5</v>
      </c>
      <c r="K76" s="21">
        <v>3</v>
      </c>
      <c r="L76" s="21">
        <v>6</v>
      </c>
      <c r="M76" s="21">
        <v>4</v>
      </c>
      <c r="N76" s="21">
        <v>10</v>
      </c>
      <c r="O76" s="5" t="s">
        <v>18</v>
      </c>
      <c r="P76" s="20">
        <v>1</v>
      </c>
      <c r="Q76" s="20">
        <v>1</v>
      </c>
      <c r="R76" s="20">
        <v>1</v>
      </c>
      <c r="S76" s="20">
        <v>1</v>
      </c>
      <c r="T76" s="104">
        <v>0</v>
      </c>
      <c r="U76" s="52">
        <v>57</v>
      </c>
    </row>
    <row r="77" spans="1:21" ht="39" x14ac:dyDescent="0.25">
      <c r="A77" s="2" t="s">
        <v>211</v>
      </c>
      <c r="B77" s="2" t="s">
        <v>157</v>
      </c>
      <c r="C77" s="3" t="s">
        <v>212</v>
      </c>
      <c r="D77" s="4" t="s">
        <v>8</v>
      </c>
      <c r="E77" s="21">
        <v>3.5</v>
      </c>
      <c r="F77" s="20">
        <v>5</v>
      </c>
      <c r="G77" s="20">
        <v>5</v>
      </c>
      <c r="H77" s="21">
        <v>7</v>
      </c>
      <c r="I77" s="21">
        <v>2.5</v>
      </c>
      <c r="J77" s="21">
        <v>12</v>
      </c>
      <c r="K77" s="21">
        <v>8</v>
      </c>
      <c r="L77" s="21">
        <v>5</v>
      </c>
      <c r="M77" s="21">
        <v>3.5</v>
      </c>
      <c r="N77" s="21">
        <v>9.5</v>
      </c>
      <c r="O77" s="5" t="s">
        <v>18</v>
      </c>
      <c r="P77" s="20">
        <v>1</v>
      </c>
      <c r="Q77" s="20">
        <v>1</v>
      </c>
      <c r="R77" s="20">
        <v>1</v>
      </c>
      <c r="S77" s="20">
        <v>1</v>
      </c>
      <c r="T77" s="104">
        <v>0</v>
      </c>
      <c r="U77" s="52">
        <v>65</v>
      </c>
    </row>
    <row r="78" spans="1:21" ht="26.25" x14ac:dyDescent="0.25">
      <c r="A78" s="2" t="s">
        <v>213</v>
      </c>
      <c r="B78" s="2" t="s">
        <v>60</v>
      </c>
      <c r="C78" s="3" t="s">
        <v>214</v>
      </c>
      <c r="D78" s="4" t="s">
        <v>8</v>
      </c>
      <c r="E78" s="20">
        <v>4.5</v>
      </c>
      <c r="F78" s="20">
        <v>5</v>
      </c>
      <c r="G78" s="20">
        <v>5</v>
      </c>
      <c r="H78" s="20">
        <v>7</v>
      </c>
      <c r="I78" s="20">
        <v>2.5</v>
      </c>
      <c r="J78" s="20">
        <v>11.5</v>
      </c>
      <c r="K78" s="20">
        <v>8.5</v>
      </c>
      <c r="L78" s="20">
        <v>4.5</v>
      </c>
      <c r="M78" s="20">
        <v>4</v>
      </c>
      <c r="N78" s="20">
        <v>10</v>
      </c>
      <c r="O78" s="5" t="s">
        <v>18</v>
      </c>
      <c r="P78" s="20">
        <v>1</v>
      </c>
      <c r="Q78" s="20">
        <v>1</v>
      </c>
      <c r="R78" s="20">
        <v>1</v>
      </c>
      <c r="S78" s="20">
        <v>1</v>
      </c>
      <c r="T78" s="104">
        <v>0</v>
      </c>
      <c r="U78" s="52">
        <v>66.5</v>
      </c>
    </row>
    <row r="79" spans="1:21" ht="51.75" x14ac:dyDescent="0.25">
      <c r="A79" s="2" t="s">
        <v>216</v>
      </c>
      <c r="B79" s="2" t="s">
        <v>215</v>
      </c>
      <c r="C79" s="3" t="s">
        <v>217</v>
      </c>
      <c r="D79" s="4" t="s">
        <v>8</v>
      </c>
      <c r="E79" s="20">
        <v>1.5</v>
      </c>
      <c r="F79" s="20">
        <v>5</v>
      </c>
      <c r="G79" s="20">
        <v>5</v>
      </c>
      <c r="H79" s="20">
        <v>7</v>
      </c>
      <c r="I79" s="20">
        <v>0</v>
      </c>
      <c r="J79" s="20">
        <v>11</v>
      </c>
      <c r="K79" s="20">
        <v>10</v>
      </c>
      <c r="L79" s="20">
        <v>6</v>
      </c>
      <c r="M79" s="20">
        <v>4</v>
      </c>
      <c r="N79" s="20">
        <v>10</v>
      </c>
      <c r="O79" s="5" t="s">
        <v>18</v>
      </c>
      <c r="P79" s="20">
        <v>1</v>
      </c>
      <c r="Q79" s="20">
        <v>1</v>
      </c>
      <c r="R79" s="20">
        <v>1</v>
      </c>
      <c r="S79" s="20">
        <v>1</v>
      </c>
      <c r="T79" s="104">
        <v>0</v>
      </c>
      <c r="U79" s="52">
        <v>63.5</v>
      </c>
    </row>
    <row r="80" spans="1:21" ht="26.25" x14ac:dyDescent="0.25">
      <c r="A80" s="2" t="s">
        <v>219</v>
      </c>
      <c r="B80" s="2" t="s">
        <v>218</v>
      </c>
      <c r="C80" s="3" t="s">
        <v>220</v>
      </c>
      <c r="D80" s="4" t="s">
        <v>8</v>
      </c>
      <c r="E80" s="20">
        <v>1.5</v>
      </c>
      <c r="F80" s="20">
        <v>5</v>
      </c>
      <c r="G80" s="20">
        <v>5</v>
      </c>
      <c r="H80" s="20">
        <v>7</v>
      </c>
      <c r="I80" s="20">
        <v>0</v>
      </c>
      <c r="J80" s="20">
        <v>11</v>
      </c>
      <c r="K80" s="20">
        <v>10</v>
      </c>
      <c r="L80" s="20">
        <v>6</v>
      </c>
      <c r="M80" s="20">
        <v>4</v>
      </c>
      <c r="N80" s="20">
        <v>10</v>
      </c>
      <c r="O80" s="5" t="s">
        <v>18</v>
      </c>
      <c r="P80" s="20">
        <v>1</v>
      </c>
      <c r="Q80" s="20">
        <v>1</v>
      </c>
      <c r="R80" s="20">
        <v>1</v>
      </c>
      <c r="S80" s="20">
        <v>1</v>
      </c>
      <c r="T80" s="104">
        <v>0</v>
      </c>
      <c r="U80" s="52">
        <v>63.5</v>
      </c>
    </row>
    <row r="81" spans="1:21" ht="51.75" x14ac:dyDescent="0.25">
      <c r="A81" s="2" t="s">
        <v>222</v>
      </c>
      <c r="B81" s="2" t="s">
        <v>221</v>
      </c>
      <c r="C81" s="3" t="s">
        <v>223</v>
      </c>
      <c r="D81" s="4" t="s">
        <v>8</v>
      </c>
      <c r="E81" s="20">
        <v>4.5</v>
      </c>
      <c r="F81" s="20">
        <v>5</v>
      </c>
      <c r="G81" s="20">
        <v>5</v>
      </c>
      <c r="H81" s="20">
        <v>7</v>
      </c>
      <c r="I81" s="20">
        <v>2.5</v>
      </c>
      <c r="J81" s="20">
        <v>12</v>
      </c>
      <c r="K81" s="20">
        <v>10</v>
      </c>
      <c r="L81" s="20">
        <v>6</v>
      </c>
      <c r="M81" s="20">
        <v>4</v>
      </c>
      <c r="N81" s="20">
        <v>10</v>
      </c>
      <c r="O81" s="5" t="s">
        <v>18</v>
      </c>
      <c r="P81" s="20">
        <v>1</v>
      </c>
      <c r="Q81" s="20">
        <v>1</v>
      </c>
      <c r="R81" s="20">
        <v>1</v>
      </c>
      <c r="S81" s="20">
        <v>1</v>
      </c>
      <c r="T81" s="104">
        <v>0</v>
      </c>
      <c r="U81" s="52">
        <v>70</v>
      </c>
    </row>
    <row r="82" spans="1:21" x14ac:dyDescent="0.25">
      <c r="A82" s="2" t="s">
        <v>225</v>
      </c>
      <c r="B82" s="2" t="s">
        <v>224</v>
      </c>
      <c r="C82" s="3" t="s">
        <v>226</v>
      </c>
      <c r="D82" s="4" t="s">
        <v>8</v>
      </c>
      <c r="E82" s="20">
        <v>14</v>
      </c>
      <c r="F82" s="20">
        <v>0</v>
      </c>
      <c r="G82" s="20">
        <v>0</v>
      </c>
      <c r="H82" s="20">
        <v>7</v>
      </c>
      <c r="I82" s="20">
        <v>5.5</v>
      </c>
      <c r="J82" s="20">
        <v>11</v>
      </c>
      <c r="K82" s="20">
        <v>0</v>
      </c>
      <c r="L82" s="20">
        <v>6</v>
      </c>
      <c r="M82" s="20">
        <v>4</v>
      </c>
      <c r="N82" s="20">
        <v>10</v>
      </c>
      <c r="O82" s="5" t="s">
        <v>18</v>
      </c>
      <c r="P82" s="20">
        <v>1</v>
      </c>
      <c r="Q82" s="20">
        <v>1</v>
      </c>
      <c r="R82" s="20">
        <v>1</v>
      </c>
      <c r="S82" s="20">
        <v>1</v>
      </c>
      <c r="T82" s="104">
        <v>0</v>
      </c>
      <c r="U82" s="52">
        <v>61.5</v>
      </c>
    </row>
    <row r="83" spans="1:21" ht="26.25" x14ac:dyDescent="0.25">
      <c r="A83" s="2" t="s">
        <v>228</v>
      </c>
      <c r="B83" s="2" t="s">
        <v>227</v>
      </c>
      <c r="C83" s="3" t="s">
        <v>229</v>
      </c>
      <c r="D83" s="4" t="s">
        <v>8</v>
      </c>
      <c r="E83" s="20">
        <v>15</v>
      </c>
      <c r="F83" s="20">
        <v>5</v>
      </c>
      <c r="G83" s="20">
        <v>5</v>
      </c>
      <c r="H83" s="20">
        <v>7</v>
      </c>
      <c r="I83" s="20">
        <v>4</v>
      </c>
      <c r="J83" s="20">
        <v>8.5</v>
      </c>
      <c r="K83" s="20">
        <v>7.5</v>
      </c>
      <c r="L83" s="20">
        <v>6</v>
      </c>
      <c r="M83" s="20">
        <v>4</v>
      </c>
      <c r="N83" s="20">
        <v>10</v>
      </c>
      <c r="O83" s="5" t="s">
        <v>18</v>
      </c>
      <c r="P83" s="20">
        <v>1</v>
      </c>
      <c r="Q83" s="20">
        <v>1</v>
      </c>
      <c r="R83" s="20">
        <v>1</v>
      </c>
      <c r="S83" s="20">
        <v>1</v>
      </c>
      <c r="T83" s="104">
        <v>-2.5</v>
      </c>
      <c r="U83" s="52">
        <v>73.5</v>
      </c>
    </row>
    <row r="84" spans="1:21" x14ac:dyDescent="0.25">
      <c r="A84" s="2" t="s">
        <v>231</v>
      </c>
      <c r="B84" s="2" t="s">
        <v>230</v>
      </c>
      <c r="C84" s="3" t="s">
        <v>232</v>
      </c>
      <c r="D84" s="4" t="s">
        <v>36</v>
      </c>
      <c r="E84" s="20">
        <v>9.5</v>
      </c>
      <c r="F84" s="20" t="s">
        <v>18</v>
      </c>
      <c r="G84" s="20">
        <v>5</v>
      </c>
      <c r="H84" s="20">
        <v>7</v>
      </c>
      <c r="I84" s="20">
        <v>4</v>
      </c>
      <c r="J84" s="20">
        <v>8</v>
      </c>
      <c r="K84" s="20">
        <v>10</v>
      </c>
      <c r="L84" s="20">
        <v>6</v>
      </c>
      <c r="M84" s="20">
        <v>13</v>
      </c>
      <c r="N84" s="5" t="s">
        <v>18</v>
      </c>
      <c r="O84" s="5" t="s">
        <v>18</v>
      </c>
      <c r="P84" s="20">
        <v>1</v>
      </c>
      <c r="Q84" s="20">
        <v>1</v>
      </c>
      <c r="R84" s="20">
        <v>1</v>
      </c>
      <c r="S84" s="20">
        <v>1</v>
      </c>
      <c r="T84" s="104">
        <v>0</v>
      </c>
      <c r="U84" s="52">
        <v>66.5</v>
      </c>
    </row>
    <row r="85" spans="1:21" ht="26.25" x14ac:dyDescent="0.25">
      <c r="A85" s="2" t="s">
        <v>234</v>
      </c>
      <c r="B85" s="2" t="s">
        <v>233</v>
      </c>
      <c r="C85" s="3" t="s">
        <v>235</v>
      </c>
      <c r="D85" s="4" t="s">
        <v>36</v>
      </c>
      <c r="E85" s="21">
        <v>10.5</v>
      </c>
      <c r="F85" s="20" t="s">
        <v>18</v>
      </c>
      <c r="G85" s="20">
        <v>5</v>
      </c>
      <c r="H85" s="20">
        <v>1.5</v>
      </c>
      <c r="I85" s="20">
        <v>6</v>
      </c>
      <c r="J85" s="20">
        <v>12</v>
      </c>
      <c r="K85" s="20">
        <v>10</v>
      </c>
      <c r="L85" s="20">
        <v>5</v>
      </c>
      <c r="M85" s="20">
        <v>14</v>
      </c>
      <c r="N85" s="5" t="s">
        <v>18</v>
      </c>
      <c r="O85" s="5" t="s">
        <v>18</v>
      </c>
      <c r="P85" s="20">
        <v>1</v>
      </c>
      <c r="Q85" s="20">
        <v>1</v>
      </c>
      <c r="R85" s="20">
        <v>1</v>
      </c>
      <c r="S85" s="20">
        <v>1</v>
      </c>
      <c r="T85" s="104">
        <v>0</v>
      </c>
      <c r="U85" s="52">
        <v>68</v>
      </c>
    </row>
    <row r="86" spans="1:21" x14ac:dyDescent="0.25">
      <c r="A86" s="2" t="s">
        <v>237</v>
      </c>
      <c r="B86" s="2" t="s">
        <v>236</v>
      </c>
      <c r="C86" s="3" t="s">
        <v>238</v>
      </c>
      <c r="D86" s="4" t="s">
        <v>8</v>
      </c>
      <c r="E86" s="20">
        <v>9.5</v>
      </c>
      <c r="F86" s="20">
        <v>5</v>
      </c>
      <c r="G86" s="20">
        <v>5</v>
      </c>
      <c r="H86" s="20">
        <v>7</v>
      </c>
      <c r="I86" s="20">
        <v>1</v>
      </c>
      <c r="J86" s="20">
        <v>12</v>
      </c>
      <c r="K86" s="20">
        <v>8.5</v>
      </c>
      <c r="L86" s="20">
        <v>5</v>
      </c>
      <c r="M86" s="20">
        <v>4</v>
      </c>
      <c r="N86" s="20">
        <v>10</v>
      </c>
      <c r="O86" s="5" t="s">
        <v>18</v>
      </c>
      <c r="P86" s="20">
        <v>1</v>
      </c>
      <c r="Q86" s="20">
        <v>1</v>
      </c>
      <c r="R86" s="20">
        <v>1</v>
      </c>
      <c r="S86" s="20">
        <v>1</v>
      </c>
      <c r="T86" s="104">
        <v>0</v>
      </c>
      <c r="U86" s="52">
        <v>71</v>
      </c>
    </row>
    <row r="87" spans="1:21" ht="26.25" x14ac:dyDescent="0.25">
      <c r="A87" s="2" t="s">
        <v>239</v>
      </c>
      <c r="B87" s="2" t="s">
        <v>5</v>
      </c>
      <c r="C87" s="3" t="s">
        <v>240</v>
      </c>
      <c r="D87" s="4" t="s">
        <v>8</v>
      </c>
      <c r="E87" s="20">
        <v>11</v>
      </c>
      <c r="F87" s="20">
        <v>5</v>
      </c>
      <c r="G87" s="20">
        <v>5</v>
      </c>
      <c r="H87" s="20">
        <v>7</v>
      </c>
      <c r="I87" s="20">
        <v>1</v>
      </c>
      <c r="J87" s="20">
        <v>12</v>
      </c>
      <c r="K87" s="20">
        <v>10</v>
      </c>
      <c r="L87" s="20">
        <v>6</v>
      </c>
      <c r="M87" s="20">
        <v>4</v>
      </c>
      <c r="N87" s="20">
        <v>10</v>
      </c>
      <c r="O87" s="5" t="s">
        <v>18</v>
      </c>
      <c r="P87" s="20">
        <v>1</v>
      </c>
      <c r="Q87" s="20">
        <v>1</v>
      </c>
      <c r="R87" s="20">
        <v>1</v>
      </c>
      <c r="S87" s="20">
        <v>1</v>
      </c>
      <c r="T87" s="104">
        <v>0</v>
      </c>
      <c r="U87" s="52">
        <v>75</v>
      </c>
    </row>
    <row r="88" spans="1:21" x14ac:dyDescent="0.25">
      <c r="A88" s="2" t="s">
        <v>241</v>
      </c>
      <c r="B88" s="2" t="s">
        <v>208</v>
      </c>
      <c r="C88" s="3" t="s">
        <v>242</v>
      </c>
      <c r="D88" s="4" t="s">
        <v>8</v>
      </c>
      <c r="E88" s="20">
        <v>0</v>
      </c>
      <c r="F88" s="20">
        <v>5</v>
      </c>
      <c r="G88" s="20">
        <v>5</v>
      </c>
      <c r="H88" s="20">
        <v>7</v>
      </c>
      <c r="I88" s="20">
        <v>4</v>
      </c>
      <c r="J88" s="20">
        <v>8</v>
      </c>
      <c r="K88" s="20">
        <v>5.5</v>
      </c>
      <c r="L88" s="20">
        <v>4.5</v>
      </c>
      <c r="M88" s="20">
        <v>4</v>
      </c>
      <c r="N88" s="20">
        <v>10</v>
      </c>
      <c r="O88" s="5" t="s">
        <v>18</v>
      </c>
      <c r="P88" s="20">
        <v>1</v>
      </c>
      <c r="Q88" s="20">
        <v>1</v>
      </c>
      <c r="R88" s="20">
        <v>1</v>
      </c>
      <c r="S88" s="20">
        <v>1</v>
      </c>
      <c r="T88" s="104">
        <v>0</v>
      </c>
      <c r="U88" s="52">
        <v>57</v>
      </c>
    </row>
    <row r="89" spans="1:21" x14ac:dyDescent="0.25">
      <c r="A89" s="2" t="s">
        <v>243</v>
      </c>
      <c r="B89" s="2" t="s">
        <v>77</v>
      </c>
      <c r="C89" s="3" t="s">
        <v>244</v>
      </c>
      <c r="D89" s="4" t="s">
        <v>8</v>
      </c>
      <c r="E89" s="20">
        <v>0</v>
      </c>
      <c r="F89" s="20">
        <v>5</v>
      </c>
      <c r="G89" s="20">
        <v>5</v>
      </c>
      <c r="H89" s="20">
        <v>7</v>
      </c>
      <c r="I89" s="20">
        <v>5.5</v>
      </c>
      <c r="J89" s="20">
        <v>11.5</v>
      </c>
      <c r="K89" s="20">
        <v>9</v>
      </c>
      <c r="L89" s="20">
        <v>5</v>
      </c>
      <c r="M89" s="20">
        <v>4</v>
      </c>
      <c r="N89" s="20">
        <v>10</v>
      </c>
      <c r="O89" s="5" t="s">
        <v>18</v>
      </c>
      <c r="P89" s="20">
        <v>1</v>
      </c>
      <c r="Q89" s="20">
        <v>1</v>
      </c>
      <c r="R89" s="20">
        <v>1</v>
      </c>
      <c r="S89" s="20">
        <v>1</v>
      </c>
      <c r="T89" s="104">
        <v>0</v>
      </c>
      <c r="U89" s="52">
        <v>66</v>
      </c>
    </row>
    <row r="90" spans="1:21" ht="39" x14ac:dyDescent="0.25">
      <c r="A90" s="2" t="s">
        <v>245</v>
      </c>
      <c r="B90" s="2" t="s">
        <v>208</v>
      </c>
      <c r="C90" s="3" t="s">
        <v>246</v>
      </c>
      <c r="D90" s="4" t="s">
        <v>8</v>
      </c>
      <c r="E90" s="21">
        <v>12.5</v>
      </c>
      <c r="F90" s="20">
        <v>0</v>
      </c>
      <c r="G90" s="20">
        <v>0</v>
      </c>
      <c r="H90" s="21">
        <v>7</v>
      </c>
      <c r="I90" s="21">
        <v>4</v>
      </c>
      <c r="J90" s="21">
        <v>6.5</v>
      </c>
      <c r="K90" s="21">
        <v>4</v>
      </c>
      <c r="L90" s="21">
        <v>5.5</v>
      </c>
      <c r="M90" s="21">
        <v>2.5</v>
      </c>
      <c r="N90" s="21">
        <v>9</v>
      </c>
      <c r="O90" s="5" t="s">
        <v>18</v>
      </c>
      <c r="P90" s="20">
        <v>1</v>
      </c>
      <c r="Q90" s="20">
        <v>1</v>
      </c>
      <c r="R90" s="20">
        <v>1</v>
      </c>
      <c r="S90" s="20">
        <v>1</v>
      </c>
      <c r="T90" s="104">
        <v>0</v>
      </c>
      <c r="U90" s="52">
        <v>55</v>
      </c>
    </row>
    <row r="91" spans="1:21" ht="39" x14ac:dyDescent="0.25">
      <c r="A91" s="2" t="s">
        <v>248</v>
      </c>
      <c r="B91" s="2" t="s">
        <v>247</v>
      </c>
      <c r="C91" s="3" t="s">
        <v>249</v>
      </c>
      <c r="D91" s="4" t="s">
        <v>8</v>
      </c>
      <c r="E91" s="20">
        <v>11</v>
      </c>
      <c r="F91" s="20">
        <v>5</v>
      </c>
      <c r="G91" s="20">
        <v>5</v>
      </c>
      <c r="H91" s="20">
        <v>7</v>
      </c>
      <c r="I91" s="20">
        <v>1</v>
      </c>
      <c r="J91" s="20">
        <v>12</v>
      </c>
      <c r="K91" s="20">
        <v>4.5</v>
      </c>
      <c r="L91" s="20">
        <v>4.5</v>
      </c>
      <c r="M91" s="20">
        <v>4</v>
      </c>
      <c r="N91" s="20">
        <v>10</v>
      </c>
      <c r="O91" s="5" t="s">
        <v>18</v>
      </c>
      <c r="P91" s="20">
        <v>1</v>
      </c>
      <c r="Q91" s="20">
        <v>1</v>
      </c>
      <c r="R91" s="20">
        <v>1</v>
      </c>
      <c r="S91" s="20">
        <v>1</v>
      </c>
      <c r="T91" s="104">
        <v>0</v>
      </c>
      <c r="U91" s="52">
        <v>68</v>
      </c>
    </row>
    <row r="92" spans="1:21" ht="39" x14ac:dyDescent="0.25">
      <c r="A92" s="2" t="s">
        <v>251</v>
      </c>
      <c r="B92" s="2" t="s">
        <v>250</v>
      </c>
      <c r="C92" s="3" t="s">
        <v>252</v>
      </c>
      <c r="D92" s="4" t="s">
        <v>8</v>
      </c>
      <c r="E92" s="21">
        <v>8.5</v>
      </c>
      <c r="F92" s="20">
        <v>5</v>
      </c>
      <c r="G92" s="20">
        <v>5</v>
      </c>
      <c r="H92" s="21">
        <v>7</v>
      </c>
      <c r="I92" s="21">
        <v>1</v>
      </c>
      <c r="J92" s="21">
        <v>12</v>
      </c>
      <c r="K92" s="21">
        <v>8.5</v>
      </c>
      <c r="L92" s="21">
        <v>5.5</v>
      </c>
      <c r="M92" s="21">
        <v>4</v>
      </c>
      <c r="N92" s="21">
        <v>10</v>
      </c>
      <c r="O92" s="5" t="s">
        <v>18</v>
      </c>
      <c r="P92" s="20">
        <v>1</v>
      </c>
      <c r="Q92" s="20">
        <v>1</v>
      </c>
      <c r="R92" s="20">
        <v>1</v>
      </c>
      <c r="S92" s="20">
        <v>1</v>
      </c>
      <c r="T92" s="104">
        <v>0</v>
      </c>
      <c r="U92" s="52">
        <v>70.5</v>
      </c>
    </row>
    <row r="93" spans="1:21" ht="51.75" x14ac:dyDescent="0.25">
      <c r="A93" s="2" t="s">
        <v>254</v>
      </c>
      <c r="B93" s="2" t="s">
        <v>253</v>
      </c>
      <c r="C93" s="3" t="s">
        <v>255</v>
      </c>
      <c r="D93" s="4" t="s">
        <v>8</v>
      </c>
      <c r="E93" s="21">
        <v>5.5</v>
      </c>
      <c r="F93" s="20">
        <v>5</v>
      </c>
      <c r="G93" s="20">
        <v>5</v>
      </c>
      <c r="H93" s="21">
        <v>7</v>
      </c>
      <c r="I93" s="21">
        <v>3.5</v>
      </c>
      <c r="J93" s="21">
        <v>12</v>
      </c>
      <c r="K93" s="21">
        <v>9</v>
      </c>
      <c r="L93" s="21">
        <v>6</v>
      </c>
      <c r="M93" s="21">
        <v>4</v>
      </c>
      <c r="N93" s="21">
        <v>10</v>
      </c>
      <c r="O93" s="5" t="s">
        <v>18</v>
      </c>
      <c r="P93" s="20">
        <v>1</v>
      </c>
      <c r="Q93" s="20">
        <v>1</v>
      </c>
      <c r="R93" s="20">
        <v>1</v>
      </c>
      <c r="S93" s="20">
        <v>1</v>
      </c>
      <c r="T93" s="104">
        <v>0</v>
      </c>
      <c r="U93" s="52">
        <v>71</v>
      </c>
    </row>
    <row r="94" spans="1:21" ht="39" x14ac:dyDescent="0.25">
      <c r="A94" s="2" t="s">
        <v>257</v>
      </c>
      <c r="B94" s="2" t="s">
        <v>256</v>
      </c>
      <c r="C94" s="3" t="s">
        <v>258</v>
      </c>
      <c r="D94" s="4" t="s">
        <v>8</v>
      </c>
      <c r="E94" s="21">
        <v>4</v>
      </c>
      <c r="F94" s="20">
        <v>5</v>
      </c>
      <c r="G94" s="20">
        <v>5</v>
      </c>
      <c r="H94" s="21">
        <v>7</v>
      </c>
      <c r="I94" s="21">
        <v>3.5</v>
      </c>
      <c r="J94" s="21">
        <v>12</v>
      </c>
      <c r="K94" s="21">
        <v>8</v>
      </c>
      <c r="L94" s="21">
        <v>5.5</v>
      </c>
      <c r="M94" s="21">
        <v>4</v>
      </c>
      <c r="N94" s="21">
        <v>10</v>
      </c>
      <c r="O94" s="5" t="s">
        <v>18</v>
      </c>
      <c r="P94" s="20">
        <v>1</v>
      </c>
      <c r="Q94" s="20">
        <v>1</v>
      </c>
      <c r="R94" s="20">
        <v>1</v>
      </c>
      <c r="S94" s="20">
        <v>1</v>
      </c>
      <c r="T94" s="104">
        <v>0</v>
      </c>
      <c r="U94" s="52">
        <v>68</v>
      </c>
    </row>
    <row r="95" spans="1:21" ht="39" x14ac:dyDescent="0.25">
      <c r="A95" s="2" t="s">
        <v>260</v>
      </c>
      <c r="B95" s="2" t="s">
        <v>259</v>
      </c>
      <c r="C95" s="3" t="s">
        <v>261</v>
      </c>
      <c r="D95" s="4" t="s">
        <v>8</v>
      </c>
      <c r="E95" s="20">
        <v>2.5</v>
      </c>
      <c r="F95" s="20">
        <v>5</v>
      </c>
      <c r="G95" s="20">
        <v>5</v>
      </c>
      <c r="H95" s="20">
        <v>7</v>
      </c>
      <c r="I95" s="20">
        <v>4</v>
      </c>
      <c r="J95" s="20">
        <v>12</v>
      </c>
      <c r="K95" s="20">
        <v>5</v>
      </c>
      <c r="L95" s="20">
        <v>6</v>
      </c>
      <c r="M95" s="20">
        <v>4</v>
      </c>
      <c r="N95" s="20">
        <v>10</v>
      </c>
      <c r="O95" s="5" t="s">
        <v>18</v>
      </c>
      <c r="P95" s="20">
        <v>1</v>
      </c>
      <c r="Q95" s="20">
        <v>1</v>
      </c>
      <c r="R95" s="20">
        <v>1</v>
      </c>
      <c r="S95" s="20">
        <v>1</v>
      </c>
      <c r="T95" s="104">
        <v>0</v>
      </c>
      <c r="U95" s="52">
        <v>64.5</v>
      </c>
    </row>
    <row r="96" spans="1:21" ht="39" x14ac:dyDescent="0.25">
      <c r="A96" s="2" t="s">
        <v>263</v>
      </c>
      <c r="B96" s="2" t="s">
        <v>262</v>
      </c>
      <c r="C96" s="3" t="s">
        <v>264</v>
      </c>
      <c r="D96" s="4" t="s">
        <v>8</v>
      </c>
      <c r="E96" s="20">
        <v>0</v>
      </c>
      <c r="F96" s="20">
        <v>5</v>
      </c>
      <c r="G96" s="20">
        <v>5</v>
      </c>
      <c r="H96" s="20">
        <v>7</v>
      </c>
      <c r="I96" s="20">
        <v>6</v>
      </c>
      <c r="J96" s="20">
        <v>12</v>
      </c>
      <c r="K96" s="20">
        <v>2.5</v>
      </c>
      <c r="L96" s="20">
        <v>2</v>
      </c>
      <c r="M96" s="20">
        <v>3</v>
      </c>
      <c r="N96" s="20">
        <v>9.5</v>
      </c>
      <c r="O96" s="5" t="s">
        <v>18</v>
      </c>
      <c r="P96" s="20">
        <v>1</v>
      </c>
      <c r="Q96" s="20">
        <v>1</v>
      </c>
      <c r="R96" s="20">
        <v>1</v>
      </c>
      <c r="S96" s="20">
        <v>1</v>
      </c>
      <c r="T96" s="104">
        <v>0</v>
      </c>
      <c r="U96" s="52">
        <v>56</v>
      </c>
    </row>
    <row r="97" spans="1:21" ht="51.75" x14ac:dyDescent="0.25">
      <c r="A97" s="2" t="s">
        <v>266</v>
      </c>
      <c r="B97" s="2" t="s">
        <v>265</v>
      </c>
      <c r="C97" s="3" t="s">
        <v>267</v>
      </c>
      <c r="D97" s="4" t="s">
        <v>8</v>
      </c>
      <c r="E97" s="20">
        <v>15</v>
      </c>
      <c r="F97" s="20">
        <v>5</v>
      </c>
      <c r="G97" s="20">
        <v>5</v>
      </c>
      <c r="H97" s="20">
        <v>7</v>
      </c>
      <c r="I97" s="20">
        <v>2.5</v>
      </c>
      <c r="J97" s="20">
        <v>11.5</v>
      </c>
      <c r="K97" s="20">
        <v>8.5</v>
      </c>
      <c r="L97" s="20">
        <v>5</v>
      </c>
      <c r="M97" s="20">
        <v>4</v>
      </c>
      <c r="N97" s="20">
        <v>10</v>
      </c>
      <c r="O97" s="5" t="s">
        <v>18</v>
      </c>
      <c r="P97" s="20">
        <v>1</v>
      </c>
      <c r="Q97" s="20">
        <v>1</v>
      </c>
      <c r="R97" s="20">
        <v>1</v>
      </c>
      <c r="S97" s="20">
        <v>1</v>
      </c>
      <c r="T97" s="104">
        <v>0</v>
      </c>
      <c r="U97" s="52">
        <v>77.5</v>
      </c>
    </row>
    <row r="98" spans="1:21" ht="51.75" x14ac:dyDescent="0.25">
      <c r="A98" s="2" t="s">
        <v>269</v>
      </c>
      <c r="B98" s="2" t="s">
        <v>268</v>
      </c>
      <c r="C98" s="3" t="s">
        <v>270</v>
      </c>
      <c r="D98" s="4" t="s">
        <v>8</v>
      </c>
      <c r="E98" s="21">
        <v>7.5</v>
      </c>
      <c r="F98" s="20">
        <v>5</v>
      </c>
      <c r="G98" s="20">
        <v>5</v>
      </c>
      <c r="H98" s="21">
        <v>7</v>
      </c>
      <c r="I98" s="21">
        <v>2.5</v>
      </c>
      <c r="J98" s="21">
        <v>12</v>
      </c>
      <c r="K98" s="21">
        <v>8</v>
      </c>
      <c r="L98" s="21">
        <v>6</v>
      </c>
      <c r="M98" s="21">
        <v>4</v>
      </c>
      <c r="N98" s="21">
        <v>10</v>
      </c>
      <c r="O98" s="5" t="s">
        <v>18</v>
      </c>
      <c r="P98" s="20">
        <v>1</v>
      </c>
      <c r="Q98" s="20">
        <v>1</v>
      </c>
      <c r="R98" s="20">
        <v>1</v>
      </c>
      <c r="S98" s="20">
        <v>1</v>
      </c>
      <c r="T98" s="104">
        <v>0</v>
      </c>
      <c r="U98" s="52">
        <v>71</v>
      </c>
    </row>
    <row r="99" spans="1:21" ht="51.75" x14ac:dyDescent="0.25">
      <c r="A99" s="2" t="s">
        <v>271</v>
      </c>
      <c r="B99" s="2" t="s">
        <v>400</v>
      </c>
      <c r="C99" s="3" t="s">
        <v>272</v>
      </c>
      <c r="D99" s="4" t="s">
        <v>8</v>
      </c>
      <c r="E99" s="21">
        <v>14.5</v>
      </c>
      <c r="F99" s="20">
        <v>5</v>
      </c>
      <c r="G99" s="20">
        <v>5</v>
      </c>
      <c r="H99" s="21">
        <v>7</v>
      </c>
      <c r="I99" s="21">
        <v>3.5</v>
      </c>
      <c r="J99" s="21">
        <v>12</v>
      </c>
      <c r="K99" s="21">
        <v>10</v>
      </c>
      <c r="L99" s="21">
        <v>6</v>
      </c>
      <c r="M99" s="21">
        <v>4</v>
      </c>
      <c r="N99" s="21">
        <v>10</v>
      </c>
      <c r="O99" s="5" t="s">
        <v>18</v>
      </c>
      <c r="P99" s="20">
        <v>1</v>
      </c>
      <c r="Q99" s="20">
        <v>1</v>
      </c>
      <c r="R99" s="20">
        <v>1</v>
      </c>
      <c r="S99" s="20">
        <v>1</v>
      </c>
      <c r="T99" s="104">
        <v>0</v>
      </c>
      <c r="U99" s="52">
        <v>81</v>
      </c>
    </row>
    <row r="100" spans="1:21" ht="51.75" x14ac:dyDescent="0.25">
      <c r="A100" s="2" t="s">
        <v>274</v>
      </c>
      <c r="B100" s="2" t="s">
        <v>273</v>
      </c>
      <c r="C100" s="3" t="s">
        <v>275</v>
      </c>
      <c r="D100" s="4" t="s">
        <v>8</v>
      </c>
      <c r="E100" s="20">
        <v>14</v>
      </c>
      <c r="F100" s="20">
        <v>5</v>
      </c>
      <c r="G100" s="20">
        <v>5</v>
      </c>
      <c r="H100" s="20">
        <v>7</v>
      </c>
      <c r="I100" s="20">
        <v>2.5</v>
      </c>
      <c r="J100" s="20">
        <v>12</v>
      </c>
      <c r="K100" s="20">
        <v>10</v>
      </c>
      <c r="L100" s="20">
        <v>5</v>
      </c>
      <c r="M100" s="20">
        <v>4</v>
      </c>
      <c r="N100" s="20">
        <v>10</v>
      </c>
      <c r="O100" s="5" t="s">
        <v>18</v>
      </c>
      <c r="P100" s="20">
        <v>1</v>
      </c>
      <c r="Q100" s="20">
        <v>1</v>
      </c>
      <c r="R100" s="20">
        <v>1</v>
      </c>
      <c r="S100" s="20">
        <v>1</v>
      </c>
      <c r="T100" s="104">
        <v>0</v>
      </c>
      <c r="U100" s="52">
        <v>78.5</v>
      </c>
    </row>
    <row r="101" spans="1:21" ht="64.5" x14ac:dyDescent="0.25">
      <c r="A101" s="2" t="s">
        <v>538</v>
      </c>
      <c r="B101" s="2" t="s">
        <v>27</v>
      </c>
      <c r="C101" s="3" t="s">
        <v>276</v>
      </c>
      <c r="D101" s="4" t="s">
        <v>8</v>
      </c>
      <c r="E101" s="21">
        <v>3.5</v>
      </c>
      <c r="F101" s="20">
        <v>5</v>
      </c>
      <c r="G101" s="20">
        <v>5</v>
      </c>
      <c r="H101" s="21">
        <v>7</v>
      </c>
      <c r="I101" s="21">
        <v>2</v>
      </c>
      <c r="J101" s="21">
        <v>12</v>
      </c>
      <c r="K101" s="21">
        <v>6.5</v>
      </c>
      <c r="L101" s="21">
        <v>4</v>
      </c>
      <c r="M101" s="21">
        <v>2</v>
      </c>
      <c r="N101" s="21">
        <v>8.5</v>
      </c>
      <c r="O101" s="5" t="s">
        <v>18</v>
      </c>
      <c r="P101" s="20">
        <v>1</v>
      </c>
      <c r="Q101" s="20">
        <v>1</v>
      </c>
      <c r="R101" s="20">
        <v>1</v>
      </c>
      <c r="S101" s="20">
        <v>1</v>
      </c>
      <c r="T101" s="104">
        <v>0</v>
      </c>
      <c r="U101" s="52">
        <v>59.5</v>
      </c>
    </row>
    <row r="102" spans="1:21" ht="39" x14ac:dyDescent="0.25">
      <c r="A102" s="2" t="s">
        <v>278</v>
      </c>
      <c r="B102" s="2" t="s">
        <v>277</v>
      </c>
      <c r="C102" s="3" t="s">
        <v>279</v>
      </c>
      <c r="D102" s="4" t="s">
        <v>8</v>
      </c>
      <c r="E102" s="21">
        <v>7.5</v>
      </c>
      <c r="F102" s="20">
        <v>5</v>
      </c>
      <c r="G102" s="20">
        <v>5</v>
      </c>
      <c r="H102" s="21">
        <v>7</v>
      </c>
      <c r="I102" s="21">
        <v>3.5</v>
      </c>
      <c r="J102" s="21">
        <v>12</v>
      </c>
      <c r="K102" s="21">
        <v>8.5</v>
      </c>
      <c r="L102" s="21">
        <v>6</v>
      </c>
      <c r="M102" s="21">
        <v>4</v>
      </c>
      <c r="N102" s="21">
        <v>10</v>
      </c>
      <c r="O102" s="5" t="s">
        <v>18</v>
      </c>
      <c r="P102" s="20">
        <v>1</v>
      </c>
      <c r="Q102" s="20">
        <v>1</v>
      </c>
      <c r="R102" s="20">
        <v>1</v>
      </c>
      <c r="S102" s="20">
        <v>1</v>
      </c>
      <c r="T102" s="104">
        <v>0</v>
      </c>
      <c r="U102" s="52">
        <v>72.5</v>
      </c>
    </row>
    <row r="103" spans="1:21" ht="51.75" x14ac:dyDescent="0.25">
      <c r="A103" s="2" t="s">
        <v>281</v>
      </c>
      <c r="B103" s="2" t="s">
        <v>280</v>
      </c>
      <c r="C103" s="3" t="s">
        <v>282</v>
      </c>
      <c r="D103" s="4" t="s">
        <v>8</v>
      </c>
      <c r="E103" s="20">
        <v>5</v>
      </c>
      <c r="F103" s="20">
        <v>5</v>
      </c>
      <c r="G103" s="20">
        <v>5</v>
      </c>
      <c r="H103" s="20">
        <v>7</v>
      </c>
      <c r="I103" s="20">
        <v>2.5</v>
      </c>
      <c r="J103" s="20">
        <v>12</v>
      </c>
      <c r="K103" s="20">
        <v>8.5</v>
      </c>
      <c r="L103" s="20">
        <v>6</v>
      </c>
      <c r="M103" s="20">
        <v>4</v>
      </c>
      <c r="N103" s="20">
        <v>10</v>
      </c>
      <c r="O103" s="5" t="s">
        <v>18</v>
      </c>
      <c r="P103" s="20">
        <v>1</v>
      </c>
      <c r="Q103" s="20">
        <v>1</v>
      </c>
      <c r="R103" s="20">
        <v>1</v>
      </c>
      <c r="S103" s="20">
        <v>1</v>
      </c>
      <c r="T103" s="104">
        <v>0</v>
      </c>
      <c r="U103" s="52">
        <v>69</v>
      </c>
    </row>
    <row r="104" spans="1:21" ht="26.25" x14ac:dyDescent="0.25">
      <c r="A104" s="2" t="s">
        <v>283</v>
      </c>
      <c r="B104" s="2" t="s">
        <v>60</v>
      </c>
      <c r="C104" s="3" t="s">
        <v>284</v>
      </c>
      <c r="D104" s="4" t="s">
        <v>8</v>
      </c>
      <c r="E104" s="20">
        <v>15</v>
      </c>
      <c r="F104" s="20">
        <v>5</v>
      </c>
      <c r="G104" s="20">
        <v>5</v>
      </c>
      <c r="H104" s="20">
        <v>7</v>
      </c>
      <c r="I104" s="20">
        <v>3.5</v>
      </c>
      <c r="J104" s="20">
        <v>11.5</v>
      </c>
      <c r="K104" s="20">
        <v>6</v>
      </c>
      <c r="L104" s="20">
        <v>5.5</v>
      </c>
      <c r="M104" s="20">
        <v>3.5</v>
      </c>
      <c r="N104" s="20">
        <v>9</v>
      </c>
      <c r="O104" s="5" t="s">
        <v>18</v>
      </c>
      <c r="P104" s="20">
        <v>1</v>
      </c>
      <c r="Q104" s="20">
        <v>1</v>
      </c>
      <c r="R104" s="20">
        <v>1</v>
      </c>
      <c r="S104" s="20">
        <v>1</v>
      </c>
      <c r="T104" s="104">
        <v>0</v>
      </c>
      <c r="U104" s="52">
        <v>75</v>
      </c>
    </row>
    <row r="105" spans="1:21" x14ac:dyDescent="0.25">
      <c r="A105" s="2" t="s">
        <v>285</v>
      </c>
      <c r="B105" s="2" t="s">
        <v>189</v>
      </c>
      <c r="C105" s="3" t="s">
        <v>286</v>
      </c>
      <c r="D105" s="4" t="s">
        <v>8</v>
      </c>
      <c r="E105" s="20">
        <v>4.5</v>
      </c>
      <c r="F105" s="20">
        <v>5</v>
      </c>
      <c r="G105" s="20">
        <v>5</v>
      </c>
      <c r="H105" s="20">
        <v>7</v>
      </c>
      <c r="I105" s="20">
        <v>5</v>
      </c>
      <c r="J105" s="20">
        <v>12</v>
      </c>
      <c r="K105" s="20">
        <v>10</v>
      </c>
      <c r="L105" s="20">
        <v>6</v>
      </c>
      <c r="M105" s="20">
        <v>0</v>
      </c>
      <c r="N105" s="20">
        <v>9</v>
      </c>
      <c r="O105" s="5" t="s">
        <v>18</v>
      </c>
      <c r="P105" s="20">
        <v>1</v>
      </c>
      <c r="Q105" s="20">
        <v>1</v>
      </c>
      <c r="R105" s="20">
        <v>1</v>
      </c>
      <c r="S105" s="20">
        <v>1</v>
      </c>
      <c r="T105" s="104">
        <v>0</v>
      </c>
      <c r="U105" s="52">
        <v>67.5</v>
      </c>
    </row>
    <row r="106" spans="1:21" x14ac:dyDescent="0.25">
      <c r="A106" s="2" t="s">
        <v>274</v>
      </c>
      <c r="B106" s="2" t="s">
        <v>145</v>
      </c>
      <c r="C106" s="3" t="s">
        <v>287</v>
      </c>
      <c r="D106" s="4" t="s">
        <v>8</v>
      </c>
      <c r="E106" s="20">
        <v>14</v>
      </c>
      <c r="F106" s="20">
        <v>5</v>
      </c>
      <c r="G106" s="20">
        <v>5</v>
      </c>
      <c r="H106" s="20">
        <v>7</v>
      </c>
      <c r="I106" s="20">
        <v>2.5</v>
      </c>
      <c r="J106" s="20">
        <v>12</v>
      </c>
      <c r="K106" s="20">
        <v>10</v>
      </c>
      <c r="L106" s="20">
        <v>5</v>
      </c>
      <c r="M106" s="20">
        <v>4</v>
      </c>
      <c r="N106" s="20">
        <v>10</v>
      </c>
      <c r="O106" s="5" t="s">
        <v>18</v>
      </c>
      <c r="P106" s="20">
        <v>1</v>
      </c>
      <c r="Q106" s="20">
        <v>1</v>
      </c>
      <c r="R106" s="20">
        <v>1</v>
      </c>
      <c r="S106" s="20">
        <v>1</v>
      </c>
      <c r="T106" s="104">
        <v>0</v>
      </c>
      <c r="U106" s="52">
        <v>78.5</v>
      </c>
    </row>
    <row r="107" spans="1:21" ht="26.25" x14ac:dyDescent="0.25">
      <c r="A107" s="2" t="s">
        <v>288</v>
      </c>
      <c r="B107" s="2" t="s">
        <v>118</v>
      </c>
      <c r="C107" s="3" t="s">
        <v>289</v>
      </c>
      <c r="D107" s="4" t="s">
        <v>8</v>
      </c>
      <c r="E107" s="20">
        <v>0</v>
      </c>
      <c r="F107" s="20">
        <v>5</v>
      </c>
      <c r="G107" s="20">
        <v>5</v>
      </c>
      <c r="H107" s="20">
        <v>7</v>
      </c>
      <c r="I107" s="20">
        <v>0</v>
      </c>
      <c r="J107" s="20">
        <v>12</v>
      </c>
      <c r="K107" s="20">
        <v>10</v>
      </c>
      <c r="L107" s="20">
        <v>6</v>
      </c>
      <c r="M107" s="20">
        <v>0</v>
      </c>
      <c r="N107" s="20">
        <v>7.5</v>
      </c>
      <c r="O107" s="5" t="s">
        <v>18</v>
      </c>
      <c r="P107" s="20">
        <v>1</v>
      </c>
      <c r="Q107" s="20">
        <v>1</v>
      </c>
      <c r="R107" s="20">
        <v>1</v>
      </c>
      <c r="S107" s="20">
        <v>1</v>
      </c>
      <c r="T107" s="104">
        <v>0</v>
      </c>
      <c r="U107" s="52">
        <v>56.5</v>
      </c>
    </row>
    <row r="108" spans="1:21" ht="39" x14ac:dyDescent="0.25">
      <c r="A108" s="2" t="s">
        <v>291</v>
      </c>
      <c r="B108" s="2" t="s">
        <v>290</v>
      </c>
      <c r="C108" s="3" t="s">
        <v>292</v>
      </c>
      <c r="D108" s="4" t="s">
        <v>8</v>
      </c>
      <c r="E108" s="20">
        <v>10</v>
      </c>
      <c r="F108" s="20">
        <v>5</v>
      </c>
      <c r="G108" s="20">
        <v>5</v>
      </c>
      <c r="H108" s="20">
        <v>7</v>
      </c>
      <c r="I108" s="20">
        <v>1</v>
      </c>
      <c r="J108" s="20">
        <v>12</v>
      </c>
      <c r="K108" s="20">
        <v>7.5</v>
      </c>
      <c r="L108" s="20">
        <v>6</v>
      </c>
      <c r="M108" s="20">
        <v>2</v>
      </c>
      <c r="N108" s="20">
        <v>7.5</v>
      </c>
      <c r="O108" s="5" t="s">
        <v>18</v>
      </c>
      <c r="P108" s="20">
        <v>1</v>
      </c>
      <c r="Q108" s="20">
        <v>1</v>
      </c>
      <c r="R108" s="20">
        <v>1</v>
      </c>
      <c r="S108" s="20">
        <v>1</v>
      </c>
      <c r="T108" s="104">
        <v>0</v>
      </c>
      <c r="U108" s="52">
        <v>67</v>
      </c>
    </row>
    <row r="109" spans="1:21" ht="39" x14ac:dyDescent="0.25">
      <c r="A109" s="2" t="s">
        <v>294</v>
      </c>
      <c r="B109" s="2" t="s">
        <v>293</v>
      </c>
      <c r="C109" s="3" t="s">
        <v>295</v>
      </c>
      <c r="D109" s="4" t="s">
        <v>8</v>
      </c>
      <c r="E109" s="20">
        <v>0</v>
      </c>
      <c r="F109" s="20">
        <v>5</v>
      </c>
      <c r="G109" s="20">
        <v>5</v>
      </c>
      <c r="H109" s="20">
        <v>7</v>
      </c>
      <c r="I109" s="20">
        <v>2.5</v>
      </c>
      <c r="J109" s="20">
        <v>12</v>
      </c>
      <c r="K109" s="20">
        <v>10</v>
      </c>
      <c r="L109" s="20">
        <v>6</v>
      </c>
      <c r="M109" s="20">
        <v>4</v>
      </c>
      <c r="N109" s="20">
        <v>10</v>
      </c>
      <c r="O109" s="5" t="s">
        <v>18</v>
      </c>
      <c r="P109" s="20">
        <v>1</v>
      </c>
      <c r="Q109" s="20">
        <v>1</v>
      </c>
      <c r="R109" s="20">
        <v>1</v>
      </c>
      <c r="S109" s="20">
        <v>1</v>
      </c>
      <c r="T109" s="104">
        <v>0</v>
      </c>
      <c r="U109" s="52">
        <v>65.5</v>
      </c>
    </row>
    <row r="110" spans="1:21" x14ac:dyDescent="0.25">
      <c r="A110" s="2" t="s">
        <v>296</v>
      </c>
      <c r="B110" s="2" t="s">
        <v>205</v>
      </c>
      <c r="C110" s="3" t="s">
        <v>297</v>
      </c>
      <c r="D110" s="4" t="s">
        <v>8</v>
      </c>
      <c r="E110" s="20">
        <v>11</v>
      </c>
      <c r="F110" s="20">
        <v>5</v>
      </c>
      <c r="G110" s="20">
        <v>5</v>
      </c>
      <c r="H110" s="20">
        <v>7</v>
      </c>
      <c r="I110" s="20">
        <v>6</v>
      </c>
      <c r="J110" s="20">
        <v>8</v>
      </c>
      <c r="K110" s="20">
        <v>0</v>
      </c>
      <c r="L110" s="20">
        <v>4</v>
      </c>
      <c r="M110" s="20">
        <v>1</v>
      </c>
      <c r="N110" s="20">
        <v>1.5</v>
      </c>
      <c r="O110" s="5" t="s">
        <v>18</v>
      </c>
      <c r="P110" s="20">
        <v>1</v>
      </c>
      <c r="Q110" s="20">
        <v>1</v>
      </c>
      <c r="R110" s="20">
        <v>1</v>
      </c>
      <c r="S110" s="20">
        <v>1</v>
      </c>
      <c r="T110" s="104">
        <v>0</v>
      </c>
      <c r="U110" s="52">
        <v>52.5</v>
      </c>
    </row>
    <row r="111" spans="1:21" ht="39" x14ac:dyDescent="0.25">
      <c r="A111" s="2" t="s">
        <v>298</v>
      </c>
      <c r="B111" s="2" t="s">
        <v>401</v>
      </c>
      <c r="C111" s="3" t="s">
        <v>299</v>
      </c>
      <c r="D111" s="4" t="s">
        <v>8</v>
      </c>
      <c r="E111" s="20">
        <v>4</v>
      </c>
      <c r="F111" s="20">
        <v>5</v>
      </c>
      <c r="G111" s="20">
        <v>5</v>
      </c>
      <c r="H111" s="20">
        <v>7</v>
      </c>
      <c r="I111" s="20">
        <v>2</v>
      </c>
      <c r="J111" s="20">
        <v>12</v>
      </c>
      <c r="K111" s="20">
        <v>10</v>
      </c>
      <c r="L111" s="20">
        <v>6</v>
      </c>
      <c r="M111" s="20">
        <v>4</v>
      </c>
      <c r="N111" s="20">
        <v>10</v>
      </c>
      <c r="O111" s="5" t="s">
        <v>18</v>
      </c>
      <c r="P111" s="20">
        <v>1</v>
      </c>
      <c r="Q111" s="20">
        <v>1</v>
      </c>
      <c r="R111" s="20">
        <v>1</v>
      </c>
      <c r="S111" s="20">
        <v>1</v>
      </c>
      <c r="T111" s="104">
        <v>0</v>
      </c>
      <c r="U111" s="52">
        <v>69</v>
      </c>
    </row>
    <row r="112" spans="1:21" x14ac:dyDescent="0.25">
      <c r="A112" s="2" t="s">
        <v>300</v>
      </c>
      <c r="B112" s="2" t="s">
        <v>123</v>
      </c>
      <c r="C112" s="3" t="s">
        <v>301</v>
      </c>
      <c r="D112" s="4" t="s">
        <v>8</v>
      </c>
      <c r="E112" s="20">
        <v>7.5</v>
      </c>
      <c r="F112" s="20">
        <v>5</v>
      </c>
      <c r="G112" s="20">
        <v>5</v>
      </c>
      <c r="H112" s="20">
        <v>7</v>
      </c>
      <c r="I112" s="20">
        <v>0</v>
      </c>
      <c r="J112" s="20">
        <v>12</v>
      </c>
      <c r="K112" s="20">
        <v>10</v>
      </c>
      <c r="L112" s="20">
        <v>6</v>
      </c>
      <c r="M112" s="20">
        <v>4</v>
      </c>
      <c r="N112" s="20">
        <v>10</v>
      </c>
      <c r="O112" s="5" t="s">
        <v>18</v>
      </c>
      <c r="P112" s="20">
        <v>1</v>
      </c>
      <c r="Q112" s="20">
        <v>1</v>
      </c>
      <c r="R112" s="20">
        <v>1</v>
      </c>
      <c r="S112" s="20">
        <v>1</v>
      </c>
      <c r="T112" s="104">
        <v>0</v>
      </c>
      <c r="U112" s="52">
        <v>70.5</v>
      </c>
    </row>
    <row r="113" spans="1:21" ht="51.75" x14ac:dyDescent="0.25">
      <c r="A113" s="2" t="s">
        <v>302</v>
      </c>
      <c r="B113" s="2" t="s">
        <v>393</v>
      </c>
      <c r="C113" s="3" t="s">
        <v>303</v>
      </c>
      <c r="D113" s="4" t="s">
        <v>8</v>
      </c>
      <c r="E113" s="21">
        <v>5</v>
      </c>
      <c r="F113" s="20">
        <v>5</v>
      </c>
      <c r="G113" s="20">
        <v>5</v>
      </c>
      <c r="H113" s="21">
        <v>7</v>
      </c>
      <c r="I113" s="21">
        <v>0</v>
      </c>
      <c r="J113" s="21">
        <v>12</v>
      </c>
      <c r="K113" s="21">
        <v>10</v>
      </c>
      <c r="L113" s="21">
        <v>6</v>
      </c>
      <c r="M113" s="21">
        <v>4</v>
      </c>
      <c r="N113" s="21">
        <v>10</v>
      </c>
      <c r="O113" s="5" t="s">
        <v>18</v>
      </c>
      <c r="P113" s="20">
        <v>1</v>
      </c>
      <c r="Q113" s="20">
        <v>1</v>
      </c>
      <c r="R113" s="20">
        <v>1</v>
      </c>
      <c r="S113" s="20">
        <v>1</v>
      </c>
      <c r="T113" s="104">
        <v>0</v>
      </c>
      <c r="U113" s="52">
        <v>68</v>
      </c>
    </row>
    <row r="114" spans="1:21" ht="51.75" x14ac:dyDescent="0.25">
      <c r="A114" s="2" t="s">
        <v>305</v>
      </c>
      <c r="B114" s="2" t="s">
        <v>304</v>
      </c>
      <c r="C114" s="3" t="s">
        <v>306</v>
      </c>
      <c r="D114" s="4" t="s">
        <v>8</v>
      </c>
      <c r="E114" s="20">
        <v>7</v>
      </c>
      <c r="F114" s="20">
        <v>5</v>
      </c>
      <c r="G114" s="20">
        <v>5</v>
      </c>
      <c r="H114" s="20">
        <v>7</v>
      </c>
      <c r="I114" s="20">
        <v>0</v>
      </c>
      <c r="J114" s="20">
        <v>12</v>
      </c>
      <c r="K114" s="20">
        <v>10</v>
      </c>
      <c r="L114" s="20">
        <v>6</v>
      </c>
      <c r="M114" s="20">
        <v>4</v>
      </c>
      <c r="N114" s="20">
        <v>10</v>
      </c>
      <c r="O114" s="5" t="s">
        <v>18</v>
      </c>
      <c r="P114" s="20">
        <v>1</v>
      </c>
      <c r="Q114" s="20">
        <v>1</v>
      </c>
      <c r="R114" s="20">
        <v>1</v>
      </c>
      <c r="S114" s="20">
        <v>1</v>
      </c>
      <c r="T114" s="104">
        <v>0</v>
      </c>
      <c r="U114" s="52">
        <v>70</v>
      </c>
    </row>
    <row r="115" spans="1:21" ht="51.75" x14ac:dyDescent="0.25">
      <c r="A115" s="2" t="s">
        <v>307</v>
      </c>
      <c r="B115" s="2" t="s">
        <v>402</v>
      </c>
      <c r="C115" s="3" t="s">
        <v>308</v>
      </c>
      <c r="D115" s="4" t="s">
        <v>8</v>
      </c>
      <c r="E115" s="20">
        <v>4</v>
      </c>
      <c r="F115" s="20">
        <v>5</v>
      </c>
      <c r="G115" s="20">
        <v>5</v>
      </c>
      <c r="H115" s="20">
        <v>7</v>
      </c>
      <c r="I115" s="20">
        <v>1</v>
      </c>
      <c r="J115" s="20">
        <v>11.5</v>
      </c>
      <c r="K115" s="20">
        <v>3</v>
      </c>
      <c r="L115" s="20">
        <v>6</v>
      </c>
      <c r="M115" s="20">
        <v>4</v>
      </c>
      <c r="N115" s="20">
        <v>10</v>
      </c>
      <c r="O115" s="5" t="s">
        <v>18</v>
      </c>
      <c r="P115" s="20">
        <v>1</v>
      </c>
      <c r="Q115" s="20">
        <v>1</v>
      </c>
      <c r="R115" s="20">
        <v>1</v>
      </c>
      <c r="S115" s="20">
        <v>1</v>
      </c>
      <c r="T115" s="104">
        <v>0</v>
      </c>
      <c r="U115" s="52">
        <v>60.5</v>
      </c>
    </row>
    <row r="116" spans="1:21" ht="39" x14ac:dyDescent="0.25">
      <c r="A116" s="2" t="s">
        <v>403</v>
      </c>
      <c r="B116" s="2" t="s">
        <v>309</v>
      </c>
      <c r="C116" s="3" t="s">
        <v>310</v>
      </c>
      <c r="D116" s="4" t="s">
        <v>8</v>
      </c>
      <c r="E116" s="20">
        <v>4</v>
      </c>
      <c r="F116" s="20">
        <v>5</v>
      </c>
      <c r="G116" s="20">
        <v>5</v>
      </c>
      <c r="H116" s="20">
        <v>7</v>
      </c>
      <c r="I116" s="20">
        <v>0</v>
      </c>
      <c r="J116" s="20">
        <v>12</v>
      </c>
      <c r="K116" s="20">
        <v>10</v>
      </c>
      <c r="L116" s="20">
        <v>6</v>
      </c>
      <c r="M116" s="20">
        <v>0</v>
      </c>
      <c r="N116" s="20">
        <v>7</v>
      </c>
      <c r="O116" s="5" t="s">
        <v>18</v>
      </c>
      <c r="P116" s="20">
        <v>1</v>
      </c>
      <c r="Q116" s="20">
        <v>1</v>
      </c>
      <c r="R116" s="20">
        <v>1</v>
      </c>
      <c r="S116" s="20">
        <v>1</v>
      </c>
      <c r="T116" s="104">
        <v>-2.5</v>
      </c>
      <c r="U116" s="52">
        <v>57.5</v>
      </c>
    </row>
    <row r="117" spans="1:21" x14ac:dyDescent="0.25">
      <c r="A117" s="2" t="s">
        <v>311</v>
      </c>
      <c r="B117" s="2" t="s">
        <v>178</v>
      </c>
      <c r="C117" s="3" t="s">
        <v>312</v>
      </c>
      <c r="D117" s="4" t="s">
        <v>8</v>
      </c>
      <c r="E117" s="20">
        <v>10.5</v>
      </c>
      <c r="F117" s="20">
        <v>5</v>
      </c>
      <c r="G117" s="20">
        <v>5</v>
      </c>
      <c r="H117" s="20">
        <v>7</v>
      </c>
      <c r="I117" s="20">
        <v>1</v>
      </c>
      <c r="J117" s="20">
        <v>12</v>
      </c>
      <c r="K117" s="20">
        <v>7</v>
      </c>
      <c r="L117" s="20">
        <v>5</v>
      </c>
      <c r="M117" s="20">
        <v>4</v>
      </c>
      <c r="N117" s="20">
        <v>10</v>
      </c>
      <c r="O117" s="5" t="s">
        <v>18</v>
      </c>
      <c r="P117" s="20">
        <v>1</v>
      </c>
      <c r="Q117" s="20">
        <v>1</v>
      </c>
      <c r="R117" s="20">
        <v>1</v>
      </c>
      <c r="S117" s="20">
        <v>1</v>
      </c>
      <c r="T117" s="104">
        <v>0</v>
      </c>
      <c r="U117" s="52">
        <v>70.5</v>
      </c>
    </row>
    <row r="118" spans="1:21" ht="77.25" x14ac:dyDescent="0.25">
      <c r="A118" s="2" t="s">
        <v>314</v>
      </c>
      <c r="B118" s="2" t="s">
        <v>313</v>
      </c>
      <c r="C118" s="3" t="s">
        <v>315</v>
      </c>
      <c r="D118" s="4" t="s">
        <v>8</v>
      </c>
      <c r="E118" s="21">
        <v>12</v>
      </c>
      <c r="F118" s="20">
        <v>5</v>
      </c>
      <c r="G118" s="20">
        <v>5</v>
      </c>
      <c r="H118" s="21">
        <v>7</v>
      </c>
      <c r="I118" s="21">
        <v>0</v>
      </c>
      <c r="J118" s="21">
        <v>12</v>
      </c>
      <c r="K118" s="21">
        <v>6.5</v>
      </c>
      <c r="L118" s="21">
        <v>5</v>
      </c>
      <c r="M118" s="21">
        <v>1.5</v>
      </c>
      <c r="N118" s="21">
        <v>9</v>
      </c>
      <c r="O118" s="5" t="s">
        <v>18</v>
      </c>
      <c r="P118" s="20">
        <v>1</v>
      </c>
      <c r="Q118" s="20">
        <v>1</v>
      </c>
      <c r="R118" s="20">
        <v>1</v>
      </c>
      <c r="S118" s="20">
        <v>1</v>
      </c>
      <c r="T118" s="104">
        <v>0</v>
      </c>
      <c r="U118" s="52">
        <v>67</v>
      </c>
    </row>
    <row r="119" spans="1:21" ht="26.25" x14ac:dyDescent="0.25">
      <c r="A119" s="2" t="s">
        <v>316</v>
      </c>
      <c r="B119" s="2" t="s">
        <v>60</v>
      </c>
      <c r="C119" s="3" t="s">
        <v>317</v>
      </c>
      <c r="D119" s="4" t="s">
        <v>8</v>
      </c>
      <c r="E119" s="20">
        <v>0</v>
      </c>
      <c r="F119" s="20">
        <v>5</v>
      </c>
      <c r="G119" s="20">
        <v>5</v>
      </c>
      <c r="H119" s="20">
        <v>7</v>
      </c>
      <c r="I119" s="20">
        <v>2</v>
      </c>
      <c r="J119" s="20">
        <v>11.5</v>
      </c>
      <c r="K119" s="20">
        <v>10</v>
      </c>
      <c r="L119" s="20">
        <v>5.5</v>
      </c>
      <c r="M119" s="20">
        <v>4</v>
      </c>
      <c r="N119" s="20">
        <v>10</v>
      </c>
      <c r="O119" s="5" t="s">
        <v>18</v>
      </c>
      <c r="P119" s="20">
        <v>1</v>
      </c>
      <c r="Q119" s="20">
        <v>1</v>
      </c>
      <c r="R119" s="20">
        <v>1</v>
      </c>
      <c r="S119" s="20">
        <v>1</v>
      </c>
      <c r="T119" s="104">
        <v>0</v>
      </c>
      <c r="U119" s="52">
        <v>64</v>
      </c>
    </row>
    <row r="120" spans="1:21" x14ac:dyDescent="0.25">
      <c r="A120" s="2" t="s">
        <v>319</v>
      </c>
      <c r="B120" s="2" t="s">
        <v>318</v>
      </c>
      <c r="C120" s="3" t="s">
        <v>320</v>
      </c>
      <c r="D120" s="4" t="s">
        <v>8</v>
      </c>
      <c r="E120" s="20">
        <v>15</v>
      </c>
      <c r="F120" s="20">
        <v>5</v>
      </c>
      <c r="G120" s="20">
        <v>5</v>
      </c>
      <c r="H120" s="20">
        <v>7</v>
      </c>
      <c r="I120" s="20">
        <v>6</v>
      </c>
      <c r="J120" s="20">
        <v>12</v>
      </c>
      <c r="K120" s="20">
        <v>10</v>
      </c>
      <c r="L120" s="20">
        <v>6</v>
      </c>
      <c r="M120" s="20">
        <v>4</v>
      </c>
      <c r="N120" s="20">
        <v>10</v>
      </c>
      <c r="O120" s="5" t="s">
        <v>18</v>
      </c>
      <c r="P120" s="20">
        <v>1</v>
      </c>
      <c r="Q120" s="20">
        <v>1</v>
      </c>
      <c r="R120" s="20">
        <v>1</v>
      </c>
      <c r="S120" s="20">
        <v>1</v>
      </c>
      <c r="T120" s="104">
        <v>0</v>
      </c>
      <c r="U120" s="52">
        <v>84</v>
      </c>
    </row>
    <row r="121" spans="1:21" ht="39" x14ac:dyDescent="0.25">
      <c r="A121" s="2" t="s">
        <v>322</v>
      </c>
      <c r="B121" s="2" t="s">
        <v>321</v>
      </c>
      <c r="C121" s="3" t="s">
        <v>323</v>
      </c>
      <c r="D121" s="4" t="s">
        <v>8</v>
      </c>
      <c r="E121" s="20">
        <v>11.5</v>
      </c>
      <c r="F121" s="20">
        <v>5</v>
      </c>
      <c r="G121" s="20">
        <v>5</v>
      </c>
      <c r="H121" s="20">
        <v>7</v>
      </c>
      <c r="I121" s="20">
        <v>0</v>
      </c>
      <c r="J121" s="20">
        <v>12</v>
      </c>
      <c r="K121" s="20">
        <v>8.5</v>
      </c>
      <c r="L121" s="20">
        <v>6</v>
      </c>
      <c r="M121" s="20">
        <v>0</v>
      </c>
      <c r="N121" s="20">
        <v>8</v>
      </c>
      <c r="O121" s="5" t="s">
        <v>18</v>
      </c>
      <c r="P121" s="20">
        <v>1</v>
      </c>
      <c r="Q121" s="20">
        <v>1</v>
      </c>
      <c r="R121" s="20">
        <v>1</v>
      </c>
      <c r="S121" s="20">
        <v>1</v>
      </c>
      <c r="T121" s="104">
        <v>0</v>
      </c>
      <c r="U121" s="52">
        <v>67</v>
      </c>
    </row>
    <row r="122" spans="1:21" ht="39" x14ac:dyDescent="0.25">
      <c r="A122" s="2" t="s">
        <v>325</v>
      </c>
      <c r="B122" s="2" t="s">
        <v>324</v>
      </c>
      <c r="C122" s="3" t="s">
        <v>326</v>
      </c>
      <c r="D122" s="4" t="s">
        <v>8</v>
      </c>
      <c r="E122" s="21">
        <v>3</v>
      </c>
      <c r="F122" s="20">
        <v>5</v>
      </c>
      <c r="G122" s="20">
        <v>5</v>
      </c>
      <c r="H122" s="21">
        <v>7</v>
      </c>
      <c r="I122" s="21">
        <v>0</v>
      </c>
      <c r="J122" s="21">
        <v>12</v>
      </c>
      <c r="K122" s="21">
        <v>10</v>
      </c>
      <c r="L122" s="21">
        <v>6</v>
      </c>
      <c r="M122" s="21">
        <v>4</v>
      </c>
      <c r="N122" s="21">
        <v>10</v>
      </c>
      <c r="O122" s="5" t="s">
        <v>18</v>
      </c>
      <c r="P122" s="20">
        <v>1</v>
      </c>
      <c r="Q122" s="20">
        <v>1</v>
      </c>
      <c r="R122" s="20">
        <v>1</v>
      </c>
      <c r="S122" s="20">
        <v>1</v>
      </c>
      <c r="T122" s="104">
        <v>0</v>
      </c>
      <c r="U122" s="52">
        <v>66</v>
      </c>
    </row>
    <row r="123" spans="1:21" ht="39" x14ac:dyDescent="0.25">
      <c r="A123" s="2" t="s">
        <v>328</v>
      </c>
      <c r="B123" s="2" t="s">
        <v>327</v>
      </c>
      <c r="C123" s="3" t="s">
        <v>329</v>
      </c>
      <c r="D123" s="4" t="s">
        <v>8</v>
      </c>
      <c r="E123" s="20">
        <v>9.5</v>
      </c>
      <c r="F123" s="20">
        <v>5</v>
      </c>
      <c r="G123" s="20">
        <v>5</v>
      </c>
      <c r="H123" s="20">
        <v>7</v>
      </c>
      <c r="I123" s="20">
        <v>6</v>
      </c>
      <c r="J123" s="20">
        <v>12</v>
      </c>
      <c r="K123" s="20">
        <v>8</v>
      </c>
      <c r="L123" s="20">
        <v>6</v>
      </c>
      <c r="M123" s="20">
        <v>4</v>
      </c>
      <c r="N123" s="20">
        <v>10</v>
      </c>
      <c r="O123" s="5" t="s">
        <v>18</v>
      </c>
      <c r="P123" s="20">
        <v>1</v>
      </c>
      <c r="Q123" s="20">
        <v>1</v>
      </c>
      <c r="R123" s="20">
        <v>1</v>
      </c>
      <c r="S123" s="20">
        <v>1</v>
      </c>
      <c r="T123" s="104">
        <v>0</v>
      </c>
      <c r="U123" s="52">
        <v>76.5</v>
      </c>
    </row>
    <row r="124" spans="1:21" ht="39" x14ac:dyDescent="0.25">
      <c r="A124" s="2" t="s">
        <v>330</v>
      </c>
      <c r="B124" s="2" t="s">
        <v>157</v>
      </c>
      <c r="C124" s="3" t="s">
        <v>331</v>
      </c>
      <c r="D124" s="4" t="s">
        <v>8</v>
      </c>
      <c r="E124" s="20">
        <v>8</v>
      </c>
      <c r="F124" s="20">
        <v>5</v>
      </c>
      <c r="G124" s="20">
        <v>5</v>
      </c>
      <c r="H124" s="20">
        <v>7</v>
      </c>
      <c r="I124" s="20">
        <v>1</v>
      </c>
      <c r="J124" s="20">
        <v>12</v>
      </c>
      <c r="K124" s="20">
        <v>8.5</v>
      </c>
      <c r="L124" s="20">
        <v>6</v>
      </c>
      <c r="M124" s="20">
        <v>4</v>
      </c>
      <c r="N124" s="20">
        <v>10</v>
      </c>
      <c r="O124" s="5" t="s">
        <v>18</v>
      </c>
      <c r="P124" s="20">
        <v>1</v>
      </c>
      <c r="Q124" s="20">
        <v>1</v>
      </c>
      <c r="R124" s="20">
        <v>1</v>
      </c>
      <c r="S124" s="20">
        <v>1</v>
      </c>
      <c r="T124" s="104">
        <v>0</v>
      </c>
      <c r="U124" s="52">
        <v>70.5</v>
      </c>
    </row>
    <row r="125" spans="1:21" ht="26.25" x14ac:dyDescent="0.25">
      <c r="A125" s="2" t="s">
        <v>332</v>
      </c>
      <c r="B125" s="2" t="s">
        <v>5</v>
      </c>
      <c r="C125" s="3" t="s">
        <v>333</v>
      </c>
      <c r="D125" s="4" t="s">
        <v>8</v>
      </c>
      <c r="E125" s="20">
        <v>7.5</v>
      </c>
      <c r="F125" s="20">
        <v>5</v>
      </c>
      <c r="G125" s="20">
        <v>5</v>
      </c>
      <c r="H125" s="20">
        <v>7</v>
      </c>
      <c r="I125" s="20">
        <v>2</v>
      </c>
      <c r="J125" s="20">
        <v>12</v>
      </c>
      <c r="K125" s="20">
        <v>9</v>
      </c>
      <c r="L125" s="20">
        <v>6</v>
      </c>
      <c r="M125" s="20">
        <v>4</v>
      </c>
      <c r="N125" s="20">
        <v>10</v>
      </c>
      <c r="O125" s="5" t="s">
        <v>18</v>
      </c>
      <c r="P125" s="20">
        <v>1</v>
      </c>
      <c r="Q125" s="20">
        <v>1</v>
      </c>
      <c r="R125" s="20">
        <v>1</v>
      </c>
      <c r="S125" s="20">
        <v>1</v>
      </c>
      <c r="T125" s="104">
        <v>0</v>
      </c>
      <c r="U125" s="52">
        <v>71.5</v>
      </c>
    </row>
    <row r="126" spans="1:21" x14ac:dyDescent="0.25">
      <c r="A126" s="2" t="s">
        <v>335</v>
      </c>
      <c r="B126" s="2" t="s">
        <v>334</v>
      </c>
      <c r="C126" s="3" t="s">
        <v>336</v>
      </c>
      <c r="D126" s="4" t="s">
        <v>8</v>
      </c>
      <c r="E126" s="20">
        <v>12.5</v>
      </c>
      <c r="F126" s="20">
        <v>5</v>
      </c>
      <c r="G126" s="20">
        <v>5</v>
      </c>
      <c r="H126" s="20">
        <v>7</v>
      </c>
      <c r="I126" s="20">
        <v>5</v>
      </c>
      <c r="J126" s="20">
        <v>12</v>
      </c>
      <c r="K126" s="20">
        <v>5</v>
      </c>
      <c r="L126" s="20">
        <v>5.5</v>
      </c>
      <c r="M126" s="20">
        <v>2.5</v>
      </c>
      <c r="N126" s="20">
        <v>9</v>
      </c>
      <c r="O126" s="5" t="s">
        <v>18</v>
      </c>
      <c r="P126" s="20">
        <v>1</v>
      </c>
      <c r="Q126" s="20">
        <v>1</v>
      </c>
      <c r="R126" s="20">
        <v>1</v>
      </c>
      <c r="S126" s="20">
        <v>1</v>
      </c>
      <c r="T126" s="104">
        <v>-2.5</v>
      </c>
      <c r="U126" s="52">
        <v>70</v>
      </c>
    </row>
    <row r="127" spans="1:21" ht="51.75" x14ac:dyDescent="0.25">
      <c r="A127" s="12" t="s">
        <v>404</v>
      </c>
      <c r="B127" s="2" t="s">
        <v>253</v>
      </c>
      <c r="C127" s="14" t="s">
        <v>337</v>
      </c>
      <c r="D127" s="4" t="s">
        <v>8</v>
      </c>
      <c r="E127" s="20">
        <v>15</v>
      </c>
      <c r="F127" s="20">
        <v>5</v>
      </c>
      <c r="G127" s="20">
        <v>5</v>
      </c>
      <c r="H127" s="20">
        <v>7</v>
      </c>
      <c r="I127" s="20">
        <v>2.5</v>
      </c>
      <c r="J127" s="20">
        <v>12</v>
      </c>
      <c r="K127" s="20">
        <v>10</v>
      </c>
      <c r="L127" s="20">
        <v>6</v>
      </c>
      <c r="M127" s="20">
        <v>4</v>
      </c>
      <c r="N127" s="20">
        <v>10</v>
      </c>
      <c r="O127" s="5" t="s">
        <v>18</v>
      </c>
      <c r="P127" s="20">
        <v>1</v>
      </c>
      <c r="Q127" s="20">
        <v>1</v>
      </c>
      <c r="R127" s="20">
        <v>1</v>
      </c>
      <c r="S127" s="20">
        <v>1</v>
      </c>
      <c r="T127" s="104">
        <v>0</v>
      </c>
      <c r="U127" s="52">
        <v>80.5</v>
      </c>
    </row>
    <row r="128" spans="1:21" ht="39" x14ac:dyDescent="0.25">
      <c r="A128" s="2" t="s">
        <v>338</v>
      </c>
      <c r="B128" s="2" t="s">
        <v>397</v>
      </c>
      <c r="C128" s="3" t="s">
        <v>339</v>
      </c>
      <c r="D128" s="4" t="s">
        <v>8</v>
      </c>
      <c r="E128" s="20">
        <v>6</v>
      </c>
      <c r="F128" s="20">
        <v>5</v>
      </c>
      <c r="G128" s="20">
        <v>5</v>
      </c>
      <c r="H128" s="20">
        <v>7</v>
      </c>
      <c r="I128" s="20">
        <v>5.5</v>
      </c>
      <c r="J128" s="20">
        <v>12</v>
      </c>
      <c r="K128" s="20">
        <v>10</v>
      </c>
      <c r="L128" s="20">
        <v>6</v>
      </c>
      <c r="M128" s="20">
        <v>4</v>
      </c>
      <c r="N128" s="20">
        <v>10</v>
      </c>
      <c r="O128" s="5" t="s">
        <v>18</v>
      </c>
      <c r="P128" s="20">
        <v>1</v>
      </c>
      <c r="Q128" s="20">
        <v>1</v>
      </c>
      <c r="R128" s="20">
        <v>1</v>
      </c>
      <c r="S128" s="20">
        <v>1</v>
      </c>
      <c r="T128" s="104">
        <v>0</v>
      </c>
      <c r="U128" s="52">
        <v>74.5</v>
      </c>
    </row>
    <row r="129" spans="1:21" ht="39" x14ac:dyDescent="0.25">
      <c r="A129" s="12" t="s">
        <v>340</v>
      </c>
      <c r="B129" s="12" t="s">
        <v>256</v>
      </c>
      <c r="C129" s="14" t="s">
        <v>341</v>
      </c>
      <c r="D129" s="4" t="s">
        <v>8</v>
      </c>
      <c r="E129" s="20">
        <v>7.5</v>
      </c>
      <c r="F129" s="20">
        <v>5</v>
      </c>
      <c r="G129" s="20">
        <v>5</v>
      </c>
      <c r="H129" s="20">
        <v>7</v>
      </c>
      <c r="I129" s="20">
        <v>4</v>
      </c>
      <c r="J129" s="20">
        <v>12</v>
      </c>
      <c r="K129" s="20">
        <v>6</v>
      </c>
      <c r="L129" s="20">
        <v>5</v>
      </c>
      <c r="M129" s="20">
        <v>4</v>
      </c>
      <c r="N129" s="20">
        <v>10</v>
      </c>
      <c r="O129" s="5" t="s">
        <v>18</v>
      </c>
      <c r="P129" s="20">
        <v>1</v>
      </c>
      <c r="Q129" s="20">
        <v>1</v>
      </c>
      <c r="R129" s="20">
        <v>1</v>
      </c>
      <c r="S129" s="20">
        <v>1</v>
      </c>
      <c r="T129" s="104">
        <v>0</v>
      </c>
      <c r="U129" s="52">
        <v>69.5</v>
      </c>
    </row>
    <row r="130" spans="1:21" ht="26.25" x14ac:dyDescent="0.25">
      <c r="A130" s="2" t="s">
        <v>343</v>
      </c>
      <c r="B130" s="2" t="s">
        <v>342</v>
      </c>
      <c r="C130" s="3" t="s">
        <v>344</v>
      </c>
      <c r="D130" s="4" t="s">
        <v>8</v>
      </c>
      <c r="E130" s="20">
        <v>0</v>
      </c>
      <c r="F130" s="20">
        <v>5</v>
      </c>
      <c r="G130" s="20">
        <v>5</v>
      </c>
      <c r="H130" s="20">
        <v>7</v>
      </c>
      <c r="I130" s="20">
        <v>6</v>
      </c>
      <c r="J130" s="20">
        <v>12</v>
      </c>
      <c r="K130" s="20">
        <v>10</v>
      </c>
      <c r="L130" s="20">
        <v>6</v>
      </c>
      <c r="M130" s="20">
        <v>4</v>
      </c>
      <c r="N130" s="20">
        <v>10</v>
      </c>
      <c r="O130" s="5" t="s">
        <v>18</v>
      </c>
      <c r="P130" s="20">
        <v>1</v>
      </c>
      <c r="Q130" s="20">
        <v>1</v>
      </c>
      <c r="R130" s="20">
        <v>1</v>
      </c>
      <c r="S130" s="20">
        <v>1</v>
      </c>
      <c r="T130" s="104">
        <v>0</v>
      </c>
      <c r="U130" s="52">
        <v>69</v>
      </c>
    </row>
    <row r="131" spans="1:21" x14ac:dyDescent="0.25">
      <c r="A131" s="2" t="s">
        <v>345</v>
      </c>
      <c r="B131" s="2" t="s">
        <v>189</v>
      </c>
      <c r="C131" s="3" t="s">
        <v>346</v>
      </c>
      <c r="D131" s="4" t="s">
        <v>8</v>
      </c>
      <c r="E131" s="20">
        <v>2</v>
      </c>
      <c r="F131" s="20">
        <v>5</v>
      </c>
      <c r="G131" s="20">
        <v>5</v>
      </c>
      <c r="H131" s="20">
        <v>7</v>
      </c>
      <c r="I131" s="20">
        <v>4</v>
      </c>
      <c r="J131" s="20">
        <v>12</v>
      </c>
      <c r="K131" s="20">
        <v>7.5</v>
      </c>
      <c r="L131" s="20">
        <v>6</v>
      </c>
      <c r="M131" s="20">
        <v>4</v>
      </c>
      <c r="N131" s="20">
        <v>10</v>
      </c>
      <c r="O131" s="5" t="s">
        <v>18</v>
      </c>
      <c r="P131" s="20">
        <v>1</v>
      </c>
      <c r="Q131" s="20">
        <v>1</v>
      </c>
      <c r="R131" s="20">
        <v>1</v>
      </c>
      <c r="S131" s="20">
        <v>1</v>
      </c>
      <c r="T131" s="104">
        <v>0</v>
      </c>
      <c r="U131" s="52">
        <v>66.5</v>
      </c>
    </row>
    <row r="132" spans="1:21" ht="26.25" x14ac:dyDescent="0.25">
      <c r="A132" s="2" t="s">
        <v>347</v>
      </c>
      <c r="B132" s="2" t="s">
        <v>80</v>
      </c>
      <c r="C132" s="3" t="s">
        <v>348</v>
      </c>
      <c r="D132" s="4" t="s">
        <v>8</v>
      </c>
      <c r="E132" s="20">
        <v>13</v>
      </c>
      <c r="F132" s="20">
        <v>5</v>
      </c>
      <c r="G132" s="20">
        <v>5</v>
      </c>
      <c r="H132" s="20">
        <v>7</v>
      </c>
      <c r="I132" s="20">
        <v>0</v>
      </c>
      <c r="J132" s="20">
        <v>12</v>
      </c>
      <c r="K132" s="20">
        <v>8</v>
      </c>
      <c r="L132" s="20">
        <v>6</v>
      </c>
      <c r="M132" s="20">
        <v>0</v>
      </c>
      <c r="N132" s="20">
        <v>6.5</v>
      </c>
      <c r="O132" s="5" t="s">
        <v>18</v>
      </c>
      <c r="P132" s="20">
        <v>1</v>
      </c>
      <c r="Q132" s="20">
        <v>1</v>
      </c>
      <c r="R132" s="20">
        <v>1</v>
      </c>
      <c r="S132" s="20">
        <v>1</v>
      </c>
      <c r="T132" s="104">
        <v>0</v>
      </c>
      <c r="U132" s="52">
        <v>66.5</v>
      </c>
    </row>
    <row r="133" spans="1:21" x14ac:dyDescent="0.25">
      <c r="A133" s="2" t="s">
        <v>349</v>
      </c>
      <c r="B133" s="2" t="s">
        <v>205</v>
      </c>
      <c r="C133" s="15" t="s">
        <v>350</v>
      </c>
      <c r="D133" s="4" t="s">
        <v>8</v>
      </c>
      <c r="E133" s="20">
        <v>11.5</v>
      </c>
      <c r="F133" s="20">
        <v>5</v>
      </c>
      <c r="G133" s="20">
        <v>5</v>
      </c>
      <c r="H133" s="20">
        <v>7</v>
      </c>
      <c r="I133" s="20">
        <v>4</v>
      </c>
      <c r="J133" s="20">
        <v>11.5</v>
      </c>
      <c r="K133" s="20">
        <v>8</v>
      </c>
      <c r="L133" s="20">
        <v>6</v>
      </c>
      <c r="M133" s="20">
        <v>2</v>
      </c>
      <c r="N133" s="20">
        <v>8.5</v>
      </c>
      <c r="O133" s="5" t="s">
        <v>18</v>
      </c>
      <c r="P133" s="20">
        <v>1</v>
      </c>
      <c r="Q133" s="20">
        <v>1</v>
      </c>
      <c r="R133" s="20">
        <v>1</v>
      </c>
      <c r="S133" s="20">
        <v>1</v>
      </c>
      <c r="T133" s="104">
        <v>0</v>
      </c>
      <c r="U133" s="52">
        <v>72.5</v>
      </c>
    </row>
    <row r="134" spans="1:21" ht="26.25" x14ac:dyDescent="0.25">
      <c r="A134" s="2" t="s">
        <v>351</v>
      </c>
      <c r="B134" s="2" t="s">
        <v>205</v>
      </c>
      <c r="C134" s="3" t="s">
        <v>352</v>
      </c>
      <c r="D134" s="4" t="s">
        <v>8</v>
      </c>
      <c r="E134" s="20">
        <v>6</v>
      </c>
      <c r="F134" s="20">
        <v>5</v>
      </c>
      <c r="G134" s="20">
        <v>5</v>
      </c>
      <c r="H134" s="20">
        <v>7</v>
      </c>
      <c r="I134" s="20">
        <v>6</v>
      </c>
      <c r="J134" s="20">
        <v>8</v>
      </c>
      <c r="K134" s="20">
        <v>2.5</v>
      </c>
      <c r="L134" s="20">
        <v>6</v>
      </c>
      <c r="M134" s="20">
        <v>2.5</v>
      </c>
      <c r="N134" s="20">
        <v>7.5</v>
      </c>
      <c r="O134" s="5" t="s">
        <v>18</v>
      </c>
      <c r="P134" s="20">
        <v>1</v>
      </c>
      <c r="Q134" s="20">
        <v>1</v>
      </c>
      <c r="R134" s="20">
        <v>1</v>
      </c>
      <c r="S134" s="20">
        <v>1</v>
      </c>
      <c r="T134" s="104">
        <v>0</v>
      </c>
      <c r="U134" s="52">
        <v>59.5</v>
      </c>
    </row>
    <row r="135" spans="1:21" ht="39" x14ac:dyDescent="0.25">
      <c r="A135" s="2" t="s">
        <v>353</v>
      </c>
      <c r="B135" s="2" t="s">
        <v>250</v>
      </c>
      <c r="C135" s="3" t="s">
        <v>354</v>
      </c>
      <c r="D135" s="4" t="s">
        <v>8</v>
      </c>
      <c r="E135" s="20">
        <v>11.5</v>
      </c>
      <c r="F135" s="20">
        <v>5</v>
      </c>
      <c r="G135" s="20">
        <v>5</v>
      </c>
      <c r="H135" s="20">
        <v>7</v>
      </c>
      <c r="I135" s="20">
        <v>1</v>
      </c>
      <c r="J135" s="20">
        <v>12</v>
      </c>
      <c r="K135" s="20">
        <v>4.5</v>
      </c>
      <c r="L135" s="20">
        <v>5.5</v>
      </c>
      <c r="M135" s="20">
        <v>3</v>
      </c>
      <c r="N135" s="20">
        <v>9.5</v>
      </c>
      <c r="O135" s="5" t="s">
        <v>18</v>
      </c>
      <c r="P135" s="20">
        <v>1</v>
      </c>
      <c r="Q135" s="20">
        <v>1</v>
      </c>
      <c r="R135" s="20">
        <v>1</v>
      </c>
      <c r="S135" s="20">
        <v>1</v>
      </c>
      <c r="T135" s="104">
        <v>0</v>
      </c>
      <c r="U135" s="52">
        <v>68</v>
      </c>
    </row>
    <row r="136" spans="1:21" x14ac:dyDescent="0.25">
      <c r="A136" s="2" t="s">
        <v>355</v>
      </c>
      <c r="B136" s="2" t="s">
        <v>150</v>
      </c>
      <c r="C136" s="3" t="s">
        <v>356</v>
      </c>
      <c r="D136" s="4" t="s">
        <v>357</v>
      </c>
      <c r="E136" s="20">
        <v>4.5</v>
      </c>
      <c r="F136" s="20" t="s">
        <v>18</v>
      </c>
      <c r="G136" s="20">
        <v>5</v>
      </c>
      <c r="H136" s="20">
        <v>5</v>
      </c>
      <c r="I136" s="20">
        <v>10</v>
      </c>
      <c r="J136" s="20">
        <v>5</v>
      </c>
      <c r="K136" s="20">
        <v>7</v>
      </c>
      <c r="L136" s="20">
        <v>10</v>
      </c>
      <c r="M136" s="20" t="s">
        <v>18</v>
      </c>
      <c r="N136" s="20">
        <v>7</v>
      </c>
      <c r="O136" s="20">
        <v>5</v>
      </c>
      <c r="P136" s="20">
        <v>1</v>
      </c>
      <c r="Q136" s="20">
        <v>1</v>
      </c>
      <c r="R136" s="20">
        <v>1</v>
      </c>
      <c r="S136" s="20">
        <v>1</v>
      </c>
      <c r="T136" s="104">
        <v>0</v>
      </c>
      <c r="U136" s="52">
        <v>62.5</v>
      </c>
    </row>
    <row r="137" spans="1:21" x14ac:dyDescent="0.25">
      <c r="A137" s="2" t="s">
        <v>358</v>
      </c>
      <c r="B137" s="2" t="s">
        <v>189</v>
      </c>
      <c r="C137" s="3" t="s">
        <v>359</v>
      </c>
      <c r="D137" s="4" t="s">
        <v>8</v>
      </c>
      <c r="E137" s="20">
        <v>3</v>
      </c>
      <c r="F137" s="20">
        <v>5</v>
      </c>
      <c r="G137" s="20">
        <v>5</v>
      </c>
      <c r="H137" s="20">
        <v>7</v>
      </c>
      <c r="I137" s="20">
        <v>6</v>
      </c>
      <c r="J137" s="20">
        <v>12</v>
      </c>
      <c r="K137" s="20">
        <v>8.5</v>
      </c>
      <c r="L137" s="20">
        <v>5</v>
      </c>
      <c r="M137" s="20">
        <v>1.5</v>
      </c>
      <c r="N137" s="20">
        <v>3</v>
      </c>
      <c r="O137" s="5" t="s">
        <v>18</v>
      </c>
      <c r="P137" s="20">
        <v>1</v>
      </c>
      <c r="Q137" s="20">
        <v>1</v>
      </c>
      <c r="R137" s="20">
        <v>1</v>
      </c>
      <c r="S137" s="20">
        <v>1</v>
      </c>
      <c r="T137" s="104">
        <v>0</v>
      </c>
      <c r="U137" s="52">
        <v>60</v>
      </c>
    </row>
    <row r="138" spans="1:21" ht="26.25" x14ac:dyDescent="0.25">
      <c r="A138" s="2" t="s">
        <v>361</v>
      </c>
      <c r="B138" s="2" t="s">
        <v>360</v>
      </c>
      <c r="C138" s="3" t="s">
        <v>362</v>
      </c>
      <c r="D138" s="4" t="s">
        <v>8</v>
      </c>
      <c r="E138" s="20">
        <v>0</v>
      </c>
      <c r="F138" s="20">
        <v>5</v>
      </c>
      <c r="G138" s="20">
        <v>5</v>
      </c>
      <c r="H138" s="20">
        <v>7</v>
      </c>
      <c r="I138" s="20">
        <v>5.5</v>
      </c>
      <c r="J138" s="20">
        <v>12</v>
      </c>
      <c r="K138" s="20">
        <v>9</v>
      </c>
      <c r="L138" s="20">
        <v>6</v>
      </c>
      <c r="M138" s="20">
        <v>4</v>
      </c>
      <c r="N138" s="20">
        <v>10</v>
      </c>
      <c r="O138" s="5" t="s">
        <v>18</v>
      </c>
      <c r="P138" s="20">
        <v>1</v>
      </c>
      <c r="Q138" s="20">
        <v>1</v>
      </c>
      <c r="R138" s="20">
        <v>1</v>
      </c>
      <c r="S138" s="20">
        <v>1</v>
      </c>
      <c r="T138" s="104">
        <v>0</v>
      </c>
      <c r="U138" s="52">
        <v>67.5</v>
      </c>
    </row>
    <row r="139" spans="1:21" ht="39" x14ac:dyDescent="0.25">
      <c r="A139" s="2" t="s">
        <v>363</v>
      </c>
      <c r="B139" s="2" t="s">
        <v>393</v>
      </c>
      <c r="C139" s="3" t="s">
        <v>364</v>
      </c>
      <c r="D139" s="4" t="s">
        <v>8</v>
      </c>
      <c r="E139" s="20">
        <v>0</v>
      </c>
      <c r="F139" s="20">
        <v>5</v>
      </c>
      <c r="G139" s="20">
        <v>5</v>
      </c>
      <c r="H139" s="20">
        <v>7</v>
      </c>
      <c r="I139" s="20">
        <v>0</v>
      </c>
      <c r="J139" s="20">
        <v>10</v>
      </c>
      <c r="K139" s="20">
        <v>10</v>
      </c>
      <c r="L139" s="20">
        <v>6</v>
      </c>
      <c r="M139" s="20">
        <v>3</v>
      </c>
      <c r="N139" s="20">
        <v>7</v>
      </c>
      <c r="O139" s="5" t="s">
        <v>18</v>
      </c>
      <c r="P139" s="20">
        <v>1</v>
      </c>
      <c r="Q139" s="20">
        <v>1</v>
      </c>
      <c r="R139" s="20">
        <v>1</v>
      </c>
      <c r="S139" s="20">
        <v>1</v>
      </c>
      <c r="T139" s="104">
        <v>0</v>
      </c>
      <c r="U139" s="52">
        <v>57</v>
      </c>
    </row>
    <row r="140" spans="1:21" ht="26.25" x14ac:dyDescent="0.25">
      <c r="A140" s="2" t="s">
        <v>366</v>
      </c>
      <c r="B140" s="2" t="s">
        <v>365</v>
      </c>
      <c r="C140" s="16" t="s">
        <v>367</v>
      </c>
      <c r="D140" s="17" t="s">
        <v>8</v>
      </c>
      <c r="E140" s="20">
        <v>15</v>
      </c>
      <c r="F140" s="20">
        <v>5</v>
      </c>
      <c r="G140" s="20">
        <v>5</v>
      </c>
      <c r="H140" s="20">
        <v>7</v>
      </c>
      <c r="I140" s="20">
        <v>2</v>
      </c>
      <c r="J140" s="20">
        <v>12</v>
      </c>
      <c r="K140" s="20">
        <v>8</v>
      </c>
      <c r="L140" s="20">
        <v>6</v>
      </c>
      <c r="M140" s="20">
        <v>4</v>
      </c>
      <c r="N140" s="20">
        <v>10</v>
      </c>
      <c r="O140" s="5" t="s">
        <v>18</v>
      </c>
      <c r="P140" s="20">
        <v>1</v>
      </c>
      <c r="Q140" s="20">
        <v>1</v>
      </c>
      <c r="R140" s="20">
        <v>1</v>
      </c>
      <c r="S140" s="20">
        <v>1</v>
      </c>
      <c r="T140" s="104">
        <v>-5</v>
      </c>
      <c r="U140" s="52">
        <v>73</v>
      </c>
    </row>
    <row r="141" spans="1:21" x14ac:dyDescent="0.25">
      <c r="A141" s="19" t="s">
        <v>369</v>
      </c>
      <c r="B141" s="18" t="s">
        <v>368</v>
      </c>
      <c r="C141" s="3" t="s">
        <v>370</v>
      </c>
      <c r="D141" s="4" t="s">
        <v>357</v>
      </c>
      <c r="E141" s="20">
        <v>5</v>
      </c>
      <c r="F141" s="20" t="s">
        <v>18</v>
      </c>
      <c r="G141" s="20">
        <v>5</v>
      </c>
      <c r="H141" s="20">
        <v>5</v>
      </c>
      <c r="I141" s="20">
        <v>10</v>
      </c>
      <c r="J141" s="20">
        <v>2</v>
      </c>
      <c r="K141" s="20">
        <v>10</v>
      </c>
      <c r="L141" s="20">
        <v>10</v>
      </c>
      <c r="M141" s="20" t="s">
        <v>18</v>
      </c>
      <c r="N141" s="20">
        <v>9.5</v>
      </c>
      <c r="O141" s="20">
        <v>5</v>
      </c>
      <c r="P141" s="20">
        <v>1</v>
      </c>
      <c r="Q141" s="20">
        <v>1</v>
      </c>
      <c r="R141" s="20">
        <v>1</v>
      </c>
      <c r="S141" s="20">
        <v>1</v>
      </c>
      <c r="T141" s="104">
        <v>0</v>
      </c>
      <c r="U141" s="52">
        <v>65.5</v>
      </c>
    </row>
    <row r="142" spans="1:21" x14ac:dyDescent="0.25">
      <c r="A142" s="2" t="s">
        <v>371</v>
      </c>
      <c r="B142" s="2" t="s">
        <v>42</v>
      </c>
      <c r="C142" s="3" t="s">
        <v>372</v>
      </c>
      <c r="D142" s="4" t="s">
        <v>8</v>
      </c>
      <c r="E142" s="20">
        <v>2.5</v>
      </c>
      <c r="F142" s="20">
        <v>5</v>
      </c>
      <c r="G142" s="20">
        <v>5</v>
      </c>
      <c r="H142" s="20">
        <v>7</v>
      </c>
      <c r="I142" s="20">
        <v>0</v>
      </c>
      <c r="J142" s="20">
        <v>12</v>
      </c>
      <c r="K142" s="20">
        <v>9</v>
      </c>
      <c r="L142" s="20">
        <v>6</v>
      </c>
      <c r="M142" s="20">
        <v>3</v>
      </c>
      <c r="N142" s="20">
        <v>8.5</v>
      </c>
      <c r="O142" s="5" t="s">
        <v>18</v>
      </c>
      <c r="P142" s="20">
        <v>1</v>
      </c>
      <c r="Q142" s="20">
        <v>1</v>
      </c>
      <c r="R142" s="20">
        <v>1</v>
      </c>
      <c r="S142" s="20">
        <v>1</v>
      </c>
      <c r="T142" s="104">
        <v>0</v>
      </c>
      <c r="U142" s="52">
        <v>62</v>
      </c>
    </row>
    <row r="143" spans="1:21" x14ac:dyDescent="0.25">
      <c r="A143" s="2" t="s">
        <v>373</v>
      </c>
      <c r="B143" s="2" t="s">
        <v>42</v>
      </c>
      <c r="C143" s="3" t="s">
        <v>374</v>
      </c>
      <c r="D143" s="4" t="s">
        <v>8</v>
      </c>
      <c r="E143" s="20">
        <v>4</v>
      </c>
      <c r="F143" s="20">
        <v>5</v>
      </c>
      <c r="G143" s="20">
        <v>5</v>
      </c>
      <c r="H143" s="20">
        <v>7</v>
      </c>
      <c r="I143" s="20">
        <v>2</v>
      </c>
      <c r="J143" s="20">
        <v>12</v>
      </c>
      <c r="K143" s="20">
        <v>8.5</v>
      </c>
      <c r="L143" s="20">
        <v>6</v>
      </c>
      <c r="M143" s="20">
        <v>0</v>
      </c>
      <c r="N143" s="20">
        <v>6.5</v>
      </c>
      <c r="O143" s="5" t="s">
        <v>18</v>
      </c>
      <c r="P143" s="20">
        <v>1</v>
      </c>
      <c r="Q143" s="20">
        <v>1</v>
      </c>
      <c r="R143" s="20">
        <v>1</v>
      </c>
      <c r="S143" s="20">
        <v>1</v>
      </c>
      <c r="T143" s="104">
        <v>0</v>
      </c>
      <c r="U143" s="52">
        <v>60</v>
      </c>
    </row>
    <row r="144" spans="1:21" ht="39" x14ac:dyDescent="0.25">
      <c r="A144" s="2" t="s">
        <v>375</v>
      </c>
      <c r="B144" s="2" t="s">
        <v>290</v>
      </c>
      <c r="C144" s="3" t="s">
        <v>376</v>
      </c>
      <c r="D144" s="4" t="s">
        <v>8</v>
      </c>
      <c r="E144" s="20">
        <v>13.5</v>
      </c>
      <c r="F144" s="20">
        <v>5</v>
      </c>
      <c r="G144" s="20">
        <v>5</v>
      </c>
      <c r="H144" s="20">
        <v>7</v>
      </c>
      <c r="I144" s="20">
        <v>2.5</v>
      </c>
      <c r="J144" s="20">
        <v>12</v>
      </c>
      <c r="K144" s="20">
        <v>9</v>
      </c>
      <c r="L144" s="20">
        <v>6</v>
      </c>
      <c r="M144" s="20">
        <v>4</v>
      </c>
      <c r="N144" s="20">
        <v>10</v>
      </c>
      <c r="O144" s="5" t="s">
        <v>18</v>
      </c>
      <c r="P144" s="20">
        <v>1</v>
      </c>
      <c r="Q144" s="20">
        <v>1</v>
      </c>
      <c r="R144" s="20">
        <v>1</v>
      </c>
      <c r="S144" s="20">
        <v>1</v>
      </c>
      <c r="T144" s="104">
        <v>0</v>
      </c>
      <c r="U144" s="52">
        <v>78</v>
      </c>
    </row>
    <row r="145" spans="1:21" x14ac:dyDescent="0.25">
      <c r="A145" s="2" t="s">
        <v>378</v>
      </c>
      <c r="B145" s="2" t="s">
        <v>377</v>
      </c>
      <c r="C145" s="3" t="s">
        <v>379</v>
      </c>
      <c r="D145" s="4" t="s">
        <v>380</v>
      </c>
      <c r="E145" s="6">
        <v>2.5</v>
      </c>
      <c r="F145" s="20" t="s">
        <v>18</v>
      </c>
      <c r="G145" s="6">
        <v>0</v>
      </c>
      <c r="H145" s="6">
        <v>6</v>
      </c>
      <c r="I145" s="6">
        <v>7.25</v>
      </c>
      <c r="J145" s="6">
        <v>3.75</v>
      </c>
      <c r="K145" s="6">
        <v>0</v>
      </c>
      <c r="L145" s="6">
        <v>7.5</v>
      </c>
      <c r="M145" s="6">
        <v>0</v>
      </c>
      <c r="N145" s="6">
        <v>0</v>
      </c>
      <c r="O145" s="6">
        <v>5</v>
      </c>
      <c r="P145" s="20">
        <v>1</v>
      </c>
      <c r="Q145" s="20">
        <v>1</v>
      </c>
      <c r="R145" s="20">
        <v>1</v>
      </c>
      <c r="S145" s="20">
        <v>1</v>
      </c>
      <c r="T145" s="104">
        <v>0</v>
      </c>
      <c r="U145" s="52">
        <v>36</v>
      </c>
    </row>
    <row r="146" spans="1:21" ht="26.25" x14ac:dyDescent="0.25">
      <c r="A146" s="2" t="s">
        <v>381</v>
      </c>
      <c r="B146" s="2" t="s">
        <v>5</v>
      </c>
      <c r="C146" s="3" t="s">
        <v>382</v>
      </c>
      <c r="D146" s="4" t="s">
        <v>380</v>
      </c>
      <c r="E146" s="6">
        <v>9.75</v>
      </c>
      <c r="F146" s="20" t="s">
        <v>18</v>
      </c>
      <c r="G146" s="6">
        <v>5</v>
      </c>
      <c r="H146" s="6">
        <v>6</v>
      </c>
      <c r="I146" s="6">
        <v>4.75</v>
      </c>
      <c r="J146" s="6">
        <v>9</v>
      </c>
      <c r="K146" s="6">
        <v>10</v>
      </c>
      <c r="L146" s="6">
        <v>3</v>
      </c>
      <c r="M146" s="6">
        <v>2.5</v>
      </c>
      <c r="N146" s="6">
        <v>1.5</v>
      </c>
      <c r="O146" s="6">
        <v>0</v>
      </c>
      <c r="P146" s="20">
        <v>0</v>
      </c>
      <c r="Q146" s="20">
        <v>1</v>
      </c>
      <c r="R146" s="20">
        <v>0.5</v>
      </c>
      <c r="S146" s="20">
        <v>0</v>
      </c>
      <c r="T146" s="104">
        <v>0</v>
      </c>
      <c r="U146" s="52">
        <v>51.5</v>
      </c>
    </row>
    <row r="147" spans="1:21" x14ac:dyDescent="0.25">
      <c r="A147" s="2" t="s">
        <v>384</v>
      </c>
      <c r="B147" s="2" t="s">
        <v>383</v>
      </c>
      <c r="C147" s="3" t="s">
        <v>385</v>
      </c>
      <c r="D147" s="4" t="s">
        <v>357</v>
      </c>
      <c r="E147" s="20">
        <v>10</v>
      </c>
      <c r="F147" s="20" t="s">
        <v>18</v>
      </c>
      <c r="G147" s="20">
        <v>5</v>
      </c>
      <c r="H147" s="20">
        <v>5</v>
      </c>
      <c r="I147" s="20">
        <v>12</v>
      </c>
      <c r="J147" s="20">
        <v>6</v>
      </c>
      <c r="K147" s="20">
        <v>0</v>
      </c>
      <c r="L147" s="20">
        <v>10</v>
      </c>
      <c r="M147" s="20" t="s">
        <v>18</v>
      </c>
      <c r="N147" s="20">
        <v>7.5</v>
      </c>
      <c r="O147" s="20">
        <v>5</v>
      </c>
      <c r="P147" s="20">
        <v>1</v>
      </c>
      <c r="Q147" s="20">
        <v>1</v>
      </c>
      <c r="R147" s="20">
        <v>1</v>
      </c>
      <c r="S147" s="20">
        <v>1</v>
      </c>
      <c r="T147" s="104">
        <v>0</v>
      </c>
      <c r="U147" s="52">
        <v>64.5</v>
      </c>
    </row>
    <row r="148" spans="1:21" x14ac:dyDescent="0.25">
      <c r="A148" s="2" t="s">
        <v>387</v>
      </c>
      <c r="B148" s="2" t="s">
        <v>386</v>
      </c>
      <c r="C148" s="3" t="s">
        <v>388</v>
      </c>
      <c r="D148" s="4" t="s">
        <v>357</v>
      </c>
      <c r="E148" s="20">
        <v>5</v>
      </c>
      <c r="F148" s="20" t="s">
        <v>18</v>
      </c>
      <c r="G148" s="20">
        <v>5</v>
      </c>
      <c r="H148" s="20">
        <v>5</v>
      </c>
      <c r="I148" s="20">
        <v>4</v>
      </c>
      <c r="J148" s="20">
        <v>6</v>
      </c>
      <c r="K148" s="20">
        <v>10</v>
      </c>
      <c r="L148" s="20">
        <v>10</v>
      </c>
      <c r="M148" s="20" t="s">
        <v>18</v>
      </c>
      <c r="N148" s="20">
        <v>9.5</v>
      </c>
      <c r="O148" s="20">
        <v>0</v>
      </c>
      <c r="P148" s="20">
        <v>1</v>
      </c>
      <c r="Q148" s="20">
        <v>1</v>
      </c>
      <c r="R148" s="20">
        <v>1</v>
      </c>
      <c r="S148" s="20">
        <v>1</v>
      </c>
      <c r="T148" s="104">
        <v>0</v>
      </c>
      <c r="U148" s="52">
        <v>58.5</v>
      </c>
    </row>
    <row r="149" spans="1:21" x14ac:dyDescent="0.25">
      <c r="A149" s="2" t="s">
        <v>389</v>
      </c>
      <c r="B149" s="2" t="s">
        <v>230</v>
      </c>
      <c r="C149" s="3" t="s">
        <v>390</v>
      </c>
      <c r="D149" s="4" t="s">
        <v>380</v>
      </c>
      <c r="E149" s="6">
        <v>5.25</v>
      </c>
      <c r="F149" s="20" t="s">
        <v>18</v>
      </c>
      <c r="G149" s="6">
        <v>5</v>
      </c>
      <c r="H149" s="6">
        <v>6</v>
      </c>
      <c r="I149" s="6">
        <v>4.75</v>
      </c>
      <c r="J149" s="6">
        <v>4.75</v>
      </c>
      <c r="K149" s="6">
        <v>10</v>
      </c>
      <c r="L149" s="6">
        <v>7</v>
      </c>
      <c r="M149" s="6">
        <v>7.5</v>
      </c>
      <c r="N149" s="6">
        <v>0</v>
      </c>
      <c r="O149" s="6">
        <v>5</v>
      </c>
      <c r="P149" s="20">
        <v>1</v>
      </c>
      <c r="Q149" s="20">
        <v>1</v>
      </c>
      <c r="R149" s="20">
        <v>1</v>
      </c>
      <c r="S149" s="20">
        <v>1</v>
      </c>
      <c r="T149" s="104">
        <v>0</v>
      </c>
      <c r="U149" s="52">
        <v>59.25</v>
      </c>
    </row>
    <row r="150" spans="1:21" ht="51.75" x14ac:dyDescent="0.25">
      <c r="A150" s="2" t="s">
        <v>391</v>
      </c>
      <c r="B150" s="2" t="s">
        <v>412</v>
      </c>
      <c r="C150" s="3" t="s">
        <v>392</v>
      </c>
      <c r="D150" s="4" t="s">
        <v>8</v>
      </c>
      <c r="E150" s="20">
        <v>9</v>
      </c>
      <c r="F150" s="20">
        <v>5</v>
      </c>
      <c r="G150" s="20">
        <v>5</v>
      </c>
      <c r="H150" s="20">
        <v>6</v>
      </c>
      <c r="I150" s="20">
        <v>0</v>
      </c>
      <c r="J150" s="20">
        <v>12</v>
      </c>
      <c r="K150" s="20">
        <v>9</v>
      </c>
      <c r="L150" s="20">
        <v>6</v>
      </c>
      <c r="M150" s="20">
        <v>4</v>
      </c>
      <c r="N150" s="20">
        <v>10</v>
      </c>
      <c r="O150" s="5" t="s">
        <v>18</v>
      </c>
      <c r="P150" s="20">
        <v>1</v>
      </c>
      <c r="Q150" s="20">
        <v>1</v>
      </c>
      <c r="R150" s="20">
        <v>1</v>
      </c>
      <c r="S150" s="20">
        <v>1</v>
      </c>
      <c r="T150" s="104">
        <v>0</v>
      </c>
      <c r="U150" s="52">
        <v>70</v>
      </c>
    </row>
  </sheetData>
  <conditionalFormatting sqref="C13">
    <cfRule type="expression" dxfId="1" priority="1">
      <formula>(#REF!&gt;1)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4BB35-CB36-6E4B-A721-C6491BB004ED}">
  <sheetPr codeName="Sheet6"/>
  <dimension ref="A1:U150"/>
  <sheetViews>
    <sheetView topLeftCell="A96" workbookViewId="0">
      <selection activeCell="A101" sqref="A101"/>
    </sheetView>
  </sheetViews>
  <sheetFormatPr defaultColWidth="11" defaultRowHeight="15.75" x14ac:dyDescent="0.25"/>
  <cols>
    <col min="1" max="1" width="34.625" customWidth="1"/>
    <col min="2" max="2" width="33.375" customWidth="1"/>
    <col min="3" max="4" width="12.125" customWidth="1"/>
  </cols>
  <sheetData>
    <row r="1" spans="1:21" x14ac:dyDescent="0.25">
      <c r="A1" s="52" t="s">
        <v>1</v>
      </c>
      <c r="B1" s="52" t="s">
        <v>0</v>
      </c>
      <c r="C1" s="52" t="s">
        <v>2</v>
      </c>
      <c r="D1" s="52" t="s">
        <v>3</v>
      </c>
      <c r="E1" s="76" t="s">
        <v>454</v>
      </c>
      <c r="F1" s="76" t="s">
        <v>455</v>
      </c>
      <c r="G1" s="76" t="s">
        <v>456</v>
      </c>
      <c r="H1" s="76" t="s">
        <v>457</v>
      </c>
      <c r="I1" s="76" t="s">
        <v>458</v>
      </c>
      <c r="J1" s="76" t="s">
        <v>459</v>
      </c>
      <c r="K1" s="76" t="s">
        <v>460</v>
      </c>
      <c r="L1" s="76" t="s">
        <v>461</v>
      </c>
      <c r="M1" s="76" t="s">
        <v>462</v>
      </c>
      <c r="N1" s="76" t="s">
        <v>463</v>
      </c>
      <c r="O1" s="76" t="s">
        <v>464</v>
      </c>
      <c r="P1" s="76" t="s">
        <v>465</v>
      </c>
      <c r="Q1" s="76" t="s">
        <v>467</v>
      </c>
      <c r="R1" s="76" t="s">
        <v>468</v>
      </c>
      <c r="S1" s="76" t="s">
        <v>469</v>
      </c>
      <c r="T1" s="76" t="s">
        <v>470</v>
      </c>
      <c r="U1" s="76" t="s">
        <v>471</v>
      </c>
    </row>
    <row r="2" spans="1:21" ht="26.25" x14ac:dyDescent="0.25">
      <c r="A2" s="77" t="s">
        <v>6</v>
      </c>
      <c r="B2" s="77" t="s">
        <v>5</v>
      </c>
      <c r="C2" s="78" t="s">
        <v>7</v>
      </c>
      <c r="D2" s="79" t="s">
        <v>8</v>
      </c>
      <c r="E2" s="52">
        <v>9</v>
      </c>
      <c r="F2" s="52">
        <v>1</v>
      </c>
      <c r="G2" s="52">
        <v>1</v>
      </c>
      <c r="H2" s="52">
        <v>2</v>
      </c>
      <c r="I2" s="52">
        <v>2</v>
      </c>
      <c r="J2" s="52">
        <v>1</v>
      </c>
      <c r="K2" s="52">
        <v>1</v>
      </c>
      <c r="L2" s="52">
        <v>1</v>
      </c>
      <c r="M2" s="52">
        <v>1</v>
      </c>
      <c r="N2" s="52">
        <v>1</v>
      </c>
      <c r="O2" s="52">
        <v>1</v>
      </c>
      <c r="P2" s="52">
        <v>0</v>
      </c>
      <c r="Q2" s="52">
        <v>1</v>
      </c>
      <c r="R2" s="52">
        <v>1</v>
      </c>
      <c r="S2" s="52">
        <v>0</v>
      </c>
      <c r="T2" s="52">
        <v>1</v>
      </c>
      <c r="U2" s="52">
        <v>24</v>
      </c>
    </row>
    <row r="3" spans="1:21" ht="26.25" x14ac:dyDescent="0.25">
      <c r="A3" s="77" t="s">
        <v>25</v>
      </c>
      <c r="B3" s="77" t="s">
        <v>24</v>
      </c>
      <c r="C3" s="78" t="s">
        <v>26</v>
      </c>
      <c r="D3" s="79" t="s">
        <v>8</v>
      </c>
      <c r="E3" s="52">
        <v>9</v>
      </c>
      <c r="F3" s="52">
        <v>1</v>
      </c>
      <c r="G3" s="52">
        <v>1</v>
      </c>
      <c r="H3" s="52">
        <v>2</v>
      </c>
      <c r="I3" s="52">
        <v>1</v>
      </c>
      <c r="J3" s="52">
        <v>1</v>
      </c>
      <c r="K3" s="52">
        <v>1</v>
      </c>
      <c r="L3" s="52">
        <v>1</v>
      </c>
      <c r="M3" s="52">
        <v>1</v>
      </c>
      <c r="N3" s="52">
        <v>1</v>
      </c>
      <c r="O3" s="52">
        <v>1</v>
      </c>
      <c r="P3" s="52">
        <v>1</v>
      </c>
      <c r="Q3" s="52">
        <v>1</v>
      </c>
      <c r="R3" s="52">
        <v>0</v>
      </c>
      <c r="S3" s="52">
        <v>1</v>
      </c>
      <c r="T3" s="52">
        <v>1</v>
      </c>
      <c r="U3" s="52">
        <v>24</v>
      </c>
    </row>
    <row r="4" spans="1:21" ht="39" x14ac:dyDescent="0.25">
      <c r="A4" s="77" t="s">
        <v>28</v>
      </c>
      <c r="B4" s="77" t="s">
        <v>27</v>
      </c>
      <c r="C4" s="78" t="s">
        <v>29</v>
      </c>
      <c r="D4" s="79" t="s">
        <v>8</v>
      </c>
      <c r="E4" s="52">
        <v>1.5</v>
      </c>
      <c r="F4" s="52">
        <v>1</v>
      </c>
      <c r="G4" s="52">
        <v>1</v>
      </c>
      <c r="H4" s="52">
        <v>2</v>
      </c>
      <c r="I4" s="52">
        <v>2</v>
      </c>
      <c r="J4" s="52">
        <v>1</v>
      </c>
      <c r="K4" s="52">
        <v>0</v>
      </c>
      <c r="L4" s="52">
        <v>1</v>
      </c>
      <c r="M4" s="52">
        <v>1</v>
      </c>
      <c r="N4" s="52">
        <v>0</v>
      </c>
      <c r="O4" s="52">
        <v>0</v>
      </c>
      <c r="P4" s="52">
        <v>0</v>
      </c>
      <c r="Q4" s="52">
        <v>1</v>
      </c>
      <c r="R4" s="52">
        <v>1</v>
      </c>
      <c r="S4" s="52">
        <v>1</v>
      </c>
      <c r="T4" s="52">
        <v>1</v>
      </c>
      <c r="U4" s="52">
        <v>14.5</v>
      </c>
    </row>
    <row r="5" spans="1:21" ht="26.25" x14ac:dyDescent="0.25">
      <c r="A5" s="77" t="s">
        <v>31</v>
      </c>
      <c r="B5" s="77" t="s">
        <v>30</v>
      </c>
      <c r="C5" s="78" t="s">
        <v>32</v>
      </c>
      <c r="D5" s="79" t="s">
        <v>8</v>
      </c>
      <c r="E5" s="52">
        <v>9</v>
      </c>
      <c r="F5" s="52">
        <v>1</v>
      </c>
      <c r="G5" s="52">
        <v>1</v>
      </c>
      <c r="H5" s="52">
        <v>2</v>
      </c>
      <c r="I5" s="52">
        <v>2</v>
      </c>
      <c r="J5" s="52">
        <v>1</v>
      </c>
      <c r="K5" s="52">
        <v>1</v>
      </c>
      <c r="L5" s="52">
        <v>1</v>
      </c>
      <c r="M5" s="52">
        <v>1</v>
      </c>
      <c r="N5" s="52">
        <v>1</v>
      </c>
      <c r="O5" s="52">
        <v>1</v>
      </c>
      <c r="P5" s="52">
        <v>1</v>
      </c>
      <c r="Q5" s="52">
        <v>1</v>
      </c>
      <c r="R5" s="52">
        <v>1</v>
      </c>
      <c r="S5" s="52">
        <v>1</v>
      </c>
      <c r="T5" s="52">
        <v>1</v>
      </c>
      <c r="U5" s="52">
        <v>26</v>
      </c>
    </row>
    <row r="6" spans="1:21" ht="26.25" x14ac:dyDescent="0.25">
      <c r="A6" s="77" t="s">
        <v>34</v>
      </c>
      <c r="B6" s="77" t="s">
        <v>33</v>
      </c>
      <c r="C6" s="78" t="s">
        <v>35</v>
      </c>
      <c r="D6" s="79" t="s">
        <v>36</v>
      </c>
      <c r="E6" s="52">
        <v>9</v>
      </c>
      <c r="F6" s="52">
        <v>1</v>
      </c>
      <c r="G6" s="52">
        <v>1</v>
      </c>
      <c r="H6" s="52">
        <v>2</v>
      </c>
      <c r="I6" s="52">
        <v>2</v>
      </c>
      <c r="J6" s="52">
        <v>1</v>
      </c>
      <c r="K6" s="52">
        <v>1</v>
      </c>
      <c r="L6" s="52">
        <v>1</v>
      </c>
      <c r="M6" s="52">
        <v>1</v>
      </c>
      <c r="N6" s="52">
        <v>1</v>
      </c>
      <c r="O6" s="52">
        <v>1</v>
      </c>
      <c r="P6" s="52">
        <v>1</v>
      </c>
      <c r="Q6" s="52">
        <v>1</v>
      </c>
      <c r="R6" s="52">
        <v>1</v>
      </c>
      <c r="S6" s="52">
        <v>1</v>
      </c>
      <c r="T6" s="52">
        <v>1</v>
      </c>
      <c r="U6" s="52">
        <v>26</v>
      </c>
    </row>
    <row r="7" spans="1:21" ht="64.5" x14ac:dyDescent="0.25">
      <c r="A7" s="2" t="s">
        <v>537</v>
      </c>
      <c r="B7" s="77" t="s">
        <v>393</v>
      </c>
      <c r="C7" s="78" t="s">
        <v>37</v>
      </c>
      <c r="D7" s="79" t="s">
        <v>8</v>
      </c>
      <c r="E7" s="52">
        <v>9</v>
      </c>
      <c r="F7" s="52">
        <v>1</v>
      </c>
      <c r="G7" s="52">
        <v>1</v>
      </c>
      <c r="H7" s="52">
        <v>2</v>
      </c>
      <c r="I7" s="52">
        <v>2</v>
      </c>
      <c r="J7" s="52">
        <v>1</v>
      </c>
      <c r="K7" s="52">
        <v>1</v>
      </c>
      <c r="L7" s="52">
        <v>1</v>
      </c>
      <c r="M7" s="52">
        <v>1</v>
      </c>
      <c r="N7" s="52">
        <v>1</v>
      </c>
      <c r="O7" s="52">
        <v>1</v>
      </c>
      <c r="P7" s="52">
        <v>1</v>
      </c>
      <c r="Q7" s="52">
        <v>1</v>
      </c>
      <c r="R7" s="52">
        <v>1</v>
      </c>
      <c r="S7" s="52">
        <v>0</v>
      </c>
      <c r="T7" s="52">
        <v>1</v>
      </c>
      <c r="U7" s="52">
        <v>25</v>
      </c>
    </row>
    <row r="8" spans="1:21" x14ac:dyDescent="0.25">
      <c r="A8" s="77" t="s">
        <v>38</v>
      </c>
      <c r="B8" s="77" t="s">
        <v>38</v>
      </c>
      <c r="C8" s="78" t="s">
        <v>39</v>
      </c>
      <c r="D8" s="79" t="s">
        <v>36</v>
      </c>
      <c r="E8" s="52">
        <v>9</v>
      </c>
      <c r="F8" s="52">
        <v>1</v>
      </c>
      <c r="G8" s="52">
        <v>1</v>
      </c>
      <c r="H8" s="52">
        <v>2</v>
      </c>
      <c r="I8" s="52">
        <v>2</v>
      </c>
      <c r="J8" s="52">
        <v>1</v>
      </c>
      <c r="K8" s="52">
        <v>1</v>
      </c>
      <c r="L8" s="52">
        <v>1</v>
      </c>
      <c r="M8" s="52">
        <v>1</v>
      </c>
      <c r="N8" s="52">
        <v>1</v>
      </c>
      <c r="O8" s="52">
        <v>1</v>
      </c>
      <c r="P8" s="52">
        <v>1</v>
      </c>
      <c r="Q8" s="52">
        <v>1</v>
      </c>
      <c r="R8" s="52">
        <v>1</v>
      </c>
      <c r="S8" s="52">
        <v>0</v>
      </c>
      <c r="T8" s="52">
        <v>1</v>
      </c>
      <c r="U8" s="52">
        <v>25</v>
      </c>
    </row>
    <row r="9" spans="1:21" ht="51.75" x14ac:dyDescent="0.25">
      <c r="A9" s="77" t="s">
        <v>40</v>
      </c>
      <c r="B9" s="77" t="s">
        <v>394</v>
      </c>
      <c r="C9" s="78" t="s">
        <v>41</v>
      </c>
      <c r="D9" s="79" t="s">
        <v>8</v>
      </c>
      <c r="E9" s="52">
        <v>4.5</v>
      </c>
      <c r="F9" s="52">
        <v>1</v>
      </c>
      <c r="G9" s="52">
        <v>1</v>
      </c>
      <c r="H9" s="52">
        <v>2</v>
      </c>
      <c r="I9" s="52">
        <v>2</v>
      </c>
      <c r="J9" s="52">
        <v>1</v>
      </c>
      <c r="K9" s="52">
        <v>1</v>
      </c>
      <c r="L9" s="52">
        <v>1</v>
      </c>
      <c r="M9" s="52">
        <v>1</v>
      </c>
      <c r="N9" s="52">
        <v>1</v>
      </c>
      <c r="O9" s="52">
        <v>1</v>
      </c>
      <c r="P9" s="52">
        <v>1</v>
      </c>
      <c r="Q9" s="52">
        <v>1</v>
      </c>
      <c r="R9" s="52">
        <v>1</v>
      </c>
      <c r="S9" s="52">
        <v>1</v>
      </c>
      <c r="T9" s="52">
        <v>1</v>
      </c>
      <c r="U9" s="52">
        <v>21.5</v>
      </c>
    </row>
    <row r="10" spans="1:21" ht="39" x14ac:dyDescent="0.25">
      <c r="A10" s="77" t="s">
        <v>43</v>
      </c>
      <c r="B10" s="77" t="s">
        <v>42</v>
      </c>
      <c r="C10" s="78" t="s">
        <v>44</v>
      </c>
      <c r="D10" s="79" t="s">
        <v>8</v>
      </c>
      <c r="E10" s="52">
        <v>9</v>
      </c>
      <c r="F10" s="52">
        <v>1</v>
      </c>
      <c r="G10" s="52">
        <v>1</v>
      </c>
      <c r="H10" s="52">
        <v>2</v>
      </c>
      <c r="I10" s="52">
        <v>2</v>
      </c>
      <c r="J10" s="52">
        <v>1</v>
      </c>
      <c r="K10" s="52">
        <v>1</v>
      </c>
      <c r="L10" s="52">
        <v>1</v>
      </c>
      <c r="M10" s="52">
        <v>1</v>
      </c>
      <c r="N10" s="52">
        <v>1</v>
      </c>
      <c r="O10" s="52">
        <v>1</v>
      </c>
      <c r="P10" s="52">
        <v>1</v>
      </c>
      <c r="Q10" s="52">
        <v>1</v>
      </c>
      <c r="R10" s="52">
        <v>1</v>
      </c>
      <c r="S10" s="52">
        <v>1</v>
      </c>
      <c r="T10" s="52">
        <v>1</v>
      </c>
      <c r="U10" s="52">
        <v>26</v>
      </c>
    </row>
    <row r="11" spans="1:21" x14ac:dyDescent="0.25">
      <c r="A11" s="77" t="s">
        <v>46</v>
      </c>
      <c r="B11" s="77" t="s">
        <v>45</v>
      </c>
      <c r="C11" s="78" t="s">
        <v>47</v>
      </c>
      <c r="D11" s="79" t="s">
        <v>8</v>
      </c>
      <c r="E11" s="52">
        <v>1</v>
      </c>
      <c r="F11" s="52">
        <v>0</v>
      </c>
      <c r="G11" s="52">
        <v>1</v>
      </c>
      <c r="H11" s="52">
        <v>2</v>
      </c>
      <c r="I11" s="52">
        <v>2</v>
      </c>
      <c r="J11" s="52">
        <v>1</v>
      </c>
      <c r="K11" s="52">
        <v>1</v>
      </c>
      <c r="L11" s="52">
        <v>1</v>
      </c>
      <c r="M11" s="52">
        <v>1</v>
      </c>
      <c r="N11" s="52">
        <v>1</v>
      </c>
      <c r="O11" s="52">
        <v>1</v>
      </c>
      <c r="P11" s="52">
        <v>1</v>
      </c>
      <c r="Q11" s="52">
        <v>1</v>
      </c>
      <c r="R11" s="52">
        <v>1</v>
      </c>
      <c r="S11" s="52">
        <v>1</v>
      </c>
      <c r="T11" s="52">
        <v>1</v>
      </c>
      <c r="U11" s="52">
        <v>17</v>
      </c>
    </row>
    <row r="12" spans="1:21" x14ac:dyDescent="0.25">
      <c r="A12" s="77" t="s">
        <v>48</v>
      </c>
      <c r="B12" s="77" t="s">
        <v>42</v>
      </c>
      <c r="C12" s="78" t="s">
        <v>49</v>
      </c>
      <c r="D12" s="79" t="s">
        <v>8</v>
      </c>
      <c r="E12" s="52">
        <v>6.5</v>
      </c>
      <c r="F12" s="52">
        <v>1</v>
      </c>
      <c r="G12" s="52">
        <v>1</v>
      </c>
      <c r="H12" s="52">
        <v>2</v>
      </c>
      <c r="I12" s="52">
        <v>2</v>
      </c>
      <c r="J12" s="52">
        <v>1</v>
      </c>
      <c r="K12" s="52">
        <v>1</v>
      </c>
      <c r="L12" s="52">
        <v>1</v>
      </c>
      <c r="M12" s="52">
        <v>1</v>
      </c>
      <c r="N12" s="52">
        <v>1</v>
      </c>
      <c r="O12" s="52">
        <v>1</v>
      </c>
      <c r="P12" s="52">
        <v>1</v>
      </c>
      <c r="Q12" s="52">
        <v>1</v>
      </c>
      <c r="R12" s="52">
        <v>1</v>
      </c>
      <c r="S12" s="52">
        <v>0</v>
      </c>
      <c r="T12" s="52">
        <v>1</v>
      </c>
      <c r="U12" s="52">
        <v>22.5</v>
      </c>
    </row>
    <row r="13" spans="1:21" x14ac:dyDescent="0.25">
      <c r="A13" s="77" t="s">
        <v>51</v>
      </c>
      <c r="B13" s="77" t="s">
        <v>50</v>
      </c>
      <c r="C13" s="78" t="s">
        <v>52</v>
      </c>
      <c r="D13" s="79" t="s">
        <v>36</v>
      </c>
      <c r="E13" s="52">
        <v>9</v>
      </c>
      <c r="F13" s="52">
        <v>1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1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11</v>
      </c>
    </row>
    <row r="14" spans="1:21" ht="26.25" x14ac:dyDescent="0.25">
      <c r="A14" s="77" t="s">
        <v>53</v>
      </c>
      <c r="B14" s="77" t="s">
        <v>5</v>
      </c>
      <c r="C14" s="78" t="s">
        <v>54</v>
      </c>
      <c r="D14" s="79" t="s">
        <v>36</v>
      </c>
      <c r="E14" s="52">
        <v>9</v>
      </c>
      <c r="F14" s="52">
        <v>1</v>
      </c>
      <c r="G14" s="52">
        <v>1</v>
      </c>
      <c r="H14" s="52">
        <v>2</v>
      </c>
      <c r="I14" s="52">
        <v>2</v>
      </c>
      <c r="J14" s="52">
        <v>1</v>
      </c>
      <c r="K14" s="52">
        <v>1</v>
      </c>
      <c r="L14" s="52">
        <v>1</v>
      </c>
      <c r="M14" s="52">
        <v>1</v>
      </c>
      <c r="N14" s="52">
        <v>1</v>
      </c>
      <c r="O14" s="52">
        <v>1</v>
      </c>
      <c r="P14" s="52">
        <v>0</v>
      </c>
      <c r="Q14" s="52">
        <v>1</v>
      </c>
      <c r="R14" s="52">
        <v>1</v>
      </c>
      <c r="S14" s="52">
        <v>0</v>
      </c>
      <c r="T14" s="52">
        <v>1</v>
      </c>
      <c r="U14" s="52">
        <v>24</v>
      </c>
    </row>
    <row r="15" spans="1:21" ht="39" x14ac:dyDescent="0.25">
      <c r="A15" s="77" t="s">
        <v>55</v>
      </c>
      <c r="B15" s="77" t="s">
        <v>395</v>
      </c>
      <c r="C15" s="78" t="s">
        <v>56</v>
      </c>
      <c r="D15" s="79" t="s">
        <v>8</v>
      </c>
      <c r="E15" s="52">
        <v>0</v>
      </c>
      <c r="F15" s="52">
        <v>1</v>
      </c>
      <c r="G15" s="52">
        <v>1</v>
      </c>
      <c r="H15" s="52">
        <v>2</v>
      </c>
      <c r="I15" s="52">
        <v>2</v>
      </c>
      <c r="J15" s="52">
        <v>1</v>
      </c>
      <c r="K15" s="52">
        <v>1</v>
      </c>
      <c r="L15" s="52">
        <v>1</v>
      </c>
      <c r="M15" s="52">
        <v>1</v>
      </c>
      <c r="N15" s="52">
        <v>1</v>
      </c>
      <c r="O15" s="52">
        <v>1</v>
      </c>
      <c r="P15" s="52">
        <v>1</v>
      </c>
      <c r="Q15" s="52">
        <v>1</v>
      </c>
      <c r="R15" s="52">
        <v>1</v>
      </c>
      <c r="S15" s="52">
        <v>1</v>
      </c>
      <c r="T15" s="52">
        <v>1</v>
      </c>
      <c r="U15" s="52">
        <v>17</v>
      </c>
    </row>
    <row r="16" spans="1:21" x14ac:dyDescent="0.25">
      <c r="A16" s="77" t="s">
        <v>58</v>
      </c>
      <c r="B16" s="77" t="s">
        <v>57</v>
      </c>
      <c r="C16" s="78" t="s">
        <v>59</v>
      </c>
      <c r="D16" s="79" t="s">
        <v>8</v>
      </c>
      <c r="E16" s="52">
        <v>2.5</v>
      </c>
      <c r="F16" s="52">
        <v>0</v>
      </c>
      <c r="G16" s="52">
        <v>1</v>
      </c>
      <c r="H16" s="52">
        <v>2</v>
      </c>
      <c r="I16" s="52">
        <v>2</v>
      </c>
      <c r="J16" s="52">
        <v>1</v>
      </c>
      <c r="K16" s="52">
        <v>1</v>
      </c>
      <c r="L16" s="52">
        <v>1</v>
      </c>
      <c r="M16" s="52">
        <v>1</v>
      </c>
      <c r="N16" s="52">
        <v>1</v>
      </c>
      <c r="O16" s="52">
        <v>1</v>
      </c>
      <c r="P16" s="52">
        <v>1</v>
      </c>
      <c r="Q16" s="52">
        <v>1</v>
      </c>
      <c r="R16" s="52">
        <v>1</v>
      </c>
      <c r="S16" s="52">
        <v>0</v>
      </c>
      <c r="T16" s="52">
        <v>1</v>
      </c>
      <c r="U16" s="52">
        <v>17.5</v>
      </c>
    </row>
    <row r="17" spans="1:21" ht="26.25" x14ac:dyDescent="0.25">
      <c r="A17" s="77" t="s">
        <v>61</v>
      </c>
      <c r="B17" s="77" t="s">
        <v>60</v>
      </c>
      <c r="C17" s="78" t="s">
        <v>62</v>
      </c>
      <c r="D17" s="79" t="s">
        <v>8</v>
      </c>
      <c r="E17" s="52">
        <v>9</v>
      </c>
      <c r="F17" s="52">
        <v>1</v>
      </c>
      <c r="G17" s="52">
        <v>1</v>
      </c>
      <c r="H17" s="52">
        <v>2</v>
      </c>
      <c r="I17" s="52">
        <v>2</v>
      </c>
      <c r="J17" s="52">
        <v>1</v>
      </c>
      <c r="K17" s="52">
        <v>1</v>
      </c>
      <c r="L17" s="52">
        <v>1</v>
      </c>
      <c r="M17" s="52">
        <v>1</v>
      </c>
      <c r="N17" s="52">
        <v>1</v>
      </c>
      <c r="O17" s="52">
        <v>1</v>
      </c>
      <c r="P17" s="52">
        <v>1</v>
      </c>
      <c r="Q17" s="52">
        <v>1</v>
      </c>
      <c r="R17" s="52">
        <v>1</v>
      </c>
      <c r="S17" s="52">
        <v>0</v>
      </c>
      <c r="T17" s="52">
        <v>1</v>
      </c>
      <c r="U17" s="52">
        <v>25</v>
      </c>
    </row>
    <row r="18" spans="1:21" ht="26.25" x14ac:dyDescent="0.25">
      <c r="A18" s="77" t="s">
        <v>63</v>
      </c>
      <c r="B18" s="77" t="s">
        <v>396</v>
      </c>
      <c r="C18" s="78" t="s">
        <v>64</v>
      </c>
      <c r="D18" s="79" t="s">
        <v>8</v>
      </c>
      <c r="E18" s="52">
        <v>1.5</v>
      </c>
      <c r="F18" s="52">
        <v>0</v>
      </c>
      <c r="G18" s="52">
        <v>1</v>
      </c>
      <c r="H18" s="52">
        <v>2</v>
      </c>
      <c r="I18" s="52">
        <v>2</v>
      </c>
      <c r="J18" s="52">
        <v>1</v>
      </c>
      <c r="K18" s="52">
        <v>1</v>
      </c>
      <c r="L18" s="52">
        <v>1</v>
      </c>
      <c r="M18" s="52">
        <v>1</v>
      </c>
      <c r="N18" s="52">
        <v>1</v>
      </c>
      <c r="O18" s="52">
        <v>1</v>
      </c>
      <c r="P18" s="52">
        <v>1</v>
      </c>
      <c r="Q18" s="52">
        <v>1</v>
      </c>
      <c r="R18" s="52">
        <v>1</v>
      </c>
      <c r="S18" s="52">
        <v>1</v>
      </c>
      <c r="T18" s="52">
        <v>1</v>
      </c>
      <c r="U18" s="52">
        <v>17.5</v>
      </c>
    </row>
    <row r="19" spans="1:21" ht="26.25" x14ac:dyDescent="0.25">
      <c r="A19" s="77" t="s">
        <v>66</v>
      </c>
      <c r="B19" s="77" t="s">
        <v>65</v>
      </c>
      <c r="C19" s="78" t="s">
        <v>67</v>
      </c>
      <c r="D19" s="79" t="s">
        <v>36</v>
      </c>
      <c r="E19" s="52">
        <v>9</v>
      </c>
      <c r="F19" s="52">
        <v>1</v>
      </c>
      <c r="G19" s="52">
        <v>1</v>
      </c>
      <c r="H19" s="52">
        <v>2</v>
      </c>
      <c r="I19" s="52">
        <v>2</v>
      </c>
      <c r="J19" s="52">
        <v>1</v>
      </c>
      <c r="K19" s="52">
        <v>1</v>
      </c>
      <c r="L19" s="52">
        <v>1</v>
      </c>
      <c r="M19" s="52">
        <v>1</v>
      </c>
      <c r="N19" s="52">
        <v>1</v>
      </c>
      <c r="O19" s="52">
        <v>1</v>
      </c>
      <c r="P19" s="52">
        <v>1</v>
      </c>
      <c r="Q19" s="52">
        <v>1</v>
      </c>
      <c r="R19" s="52">
        <v>1</v>
      </c>
      <c r="S19" s="52">
        <v>0</v>
      </c>
      <c r="T19" s="52">
        <v>1</v>
      </c>
      <c r="U19" s="52">
        <v>25</v>
      </c>
    </row>
    <row r="20" spans="1:21" x14ac:dyDescent="0.25">
      <c r="A20" s="77" t="s">
        <v>69</v>
      </c>
      <c r="B20" s="77" t="s">
        <v>68</v>
      </c>
      <c r="C20" s="78" t="s">
        <v>70</v>
      </c>
      <c r="D20" s="79" t="s">
        <v>8</v>
      </c>
      <c r="E20" s="52">
        <v>9</v>
      </c>
      <c r="F20" s="52">
        <v>1</v>
      </c>
      <c r="G20" s="52">
        <v>1</v>
      </c>
      <c r="H20" s="52">
        <v>2</v>
      </c>
      <c r="I20" s="52">
        <v>2</v>
      </c>
      <c r="J20" s="52">
        <v>1</v>
      </c>
      <c r="K20" s="52">
        <v>1</v>
      </c>
      <c r="L20" s="52">
        <v>1</v>
      </c>
      <c r="M20" s="52">
        <v>1</v>
      </c>
      <c r="N20" s="52">
        <v>1</v>
      </c>
      <c r="O20" s="52">
        <v>1</v>
      </c>
      <c r="P20" s="52">
        <v>0</v>
      </c>
      <c r="Q20" s="52">
        <v>1</v>
      </c>
      <c r="R20" s="52">
        <v>1</v>
      </c>
      <c r="S20" s="52">
        <v>1</v>
      </c>
      <c r="T20" s="52">
        <v>1</v>
      </c>
      <c r="U20" s="52">
        <v>25</v>
      </c>
    </row>
    <row r="21" spans="1:21" ht="26.25" x14ac:dyDescent="0.25">
      <c r="A21" s="77" t="s">
        <v>72</v>
      </c>
      <c r="B21" s="77" t="s">
        <v>71</v>
      </c>
      <c r="C21" s="78" t="s">
        <v>73</v>
      </c>
      <c r="D21" s="79" t="s">
        <v>8</v>
      </c>
      <c r="E21" s="52">
        <v>9</v>
      </c>
      <c r="F21" s="52">
        <v>1</v>
      </c>
      <c r="G21" s="52">
        <v>1</v>
      </c>
      <c r="H21" s="52">
        <v>2</v>
      </c>
      <c r="I21" s="52">
        <v>0</v>
      </c>
      <c r="J21" s="52">
        <v>1</v>
      </c>
      <c r="K21" s="52">
        <v>1</v>
      </c>
      <c r="L21" s="52">
        <v>1</v>
      </c>
      <c r="M21" s="52">
        <v>1</v>
      </c>
      <c r="N21" s="52">
        <v>1</v>
      </c>
      <c r="O21" s="52">
        <v>1</v>
      </c>
      <c r="P21" s="52">
        <v>1</v>
      </c>
      <c r="Q21" s="52">
        <v>1</v>
      </c>
      <c r="R21" s="52">
        <v>1</v>
      </c>
      <c r="S21" s="52">
        <v>1</v>
      </c>
      <c r="T21" s="52">
        <v>0</v>
      </c>
      <c r="U21" s="52">
        <v>23</v>
      </c>
    </row>
    <row r="22" spans="1:21" x14ac:dyDescent="0.25">
      <c r="A22" s="77" t="s">
        <v>75</v>
      </c>
      <c r="B22" s="77" t="s">
        <v>74</v>
      </c>
      <c r="C22" s="78" t="s">
        <v>76</v>
      </c>
      <c r="D22" s="79" t="s">
        <v>8</v>
      </c>
      <c r="E22" s="52">
        <v>9</v>
      </c>
      <c r="F22" s="52">
        <v>1</v>
      </c>
      <c r="G22" s="52">
        <v>1</v>
      </c>
      <c r="H22" s="52">
        <v>2</v>
      </c>
      <c r="I22" s="52">
        <v>2</v>
      </c>
      <c r="J22" s="52">
        <v>1</v>
      </c>
      <c r="K22" s="52">
        <v>1</v>
      </c>
      <c r="L22" s="52">
        <v>1</v>
      </c>
      <c r="M22" s="52">
        <v>1</v>
      </c>
      <c r="N22" s="52">
        <v>1</v>
      </c>
      <c r="O22" s="52">
        <v>1</v>
      </c>
      <c r="P22" s="52">
        <v>1</v>
      </c>
      <c r="Q22" s="52">
        <v>1</v>
      </c>
      <c r="R22" s="52">
        <v>1</v>
      </c>
      <c r="S22" s="52">
        <v>1</v>
      </c>
      <c r="T22" s="52">
        <v>1</v>
      </c>
      <c r="U22" s="52">
        <v>26</v>
      </c>
    </row>
    <row r="23" spans="1:21" x14ac:dyDescent="0.25">
      <c r="A23" s="77" t="s">
        <v>78</v>
      </c>
      <c r="B23" s="77" t="s">
        <v>77</v>
      </c>
      <c r="C23" s="78" t="s">
        <v>79</v>
      </c>
      <c r="D23" s="79" t="s">
        <v>8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1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1</v>
      </c>
    </row>
    <row r="24" spans="1:21" ht="26.25" x14ac:dyDescent="0.25">
      <c r="A24" s="77" t="s">
        <v>81</v>
      </c>
      <c r="B24" s="77" t="s">
        <v>80</v>
      </c>
      <c r="C24" s="78" t="s">
        <v>82</v>
      </c>
      <c r="D24" s="79" t="s">
        <v>8</v>
      </c>
      <c r="E24" s="52">
        <v>9</v>
      </c>
      <c r="F24" s="52">
        <v>1</v>
      </c>
      <c r="G24" s="52">
        <v>1</v>
      </c>
      <c r="H24" s="52">
        <v>2</v>
      </c>
      <c r="I24" s="52">
        <v>2</v>
      </c>
      <c r="J24" s="52">
        <v>1</v>
      </c>
      <c r="K24" s="52">
        <v>0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0</v>
      </c>
      <c r="T24" s="52">
        <v>1</v>
      </c>
      <c r="U24" s="52">
        <v>24</v>
      </c>
    </row>
    <row r="25" spans="1:21" ht="26.25" x14ac:dyDescent="0.25">
      <c r="A25" s="77" t="s">
        <v>83</v>
      </c>
      <c r="B25" s="77" t="s">
        <v>30</v>
      </c>
      <c r="C25" s="78" t="s">
        <v>84</v>
      </c>
      <c r="D25" s="79" t="s">
        <v>8</v>
      </c>
      <c r="E25" s="52">
        <v>5.5</v>
      </c>
      <c r="F25" s="52">
        <v>1</v>
      </c>
      <c r="G25" s="52">
        <v>1</v>
      </c>
      <c r="H25" s="52">
        <v>2</v>
      </c>
      <c r="I25" s="52">
        <v>2</v>
      </c>
      <c r="J25" s="52">
        <v>1</v>
      </c>
      <c r="K25" s="52">
        <v>1</v>
      </c>
      <c r="L25" s="52">
        <v>1</v>
      </c>
      <c r="M25" s="52">
        <v>1</v>
      </c>
      <c r="N25" s="52">
        <v>1</v>
      </c>
      <c r="O25" s="52">
        <v>1</v>
      </c>
      <c r="P25" s="52">
        <v>1</v>
      </c>
      <c r="Q25" s="52">
        <v>1</v>
      </c>
      <c r="R25" s="52">
        <v>1</v>
      </c>
      <c r="S25" s="52">
        <v>1</v>
      </c>
      <c r="T25" s="52">
        <v>1</v>
      </c>
      <c r="U25" s="52">
        <v>22.5</v>
      </c>
    </row>
    <row r="26" spans="1:21" x14ac:dyDescent="0.25">
      <c r="A26" s="77" t="s">
        <v>85</v>
      </c>
      <c r="B26" s="77" t="s">
        <v>68</v>
      </c>
      <c r="C26" s="78" t="s">
        <v>86</v>
      </c>
      <c r="D26" s="79" t="s">
        <v>8</v>
      </c>
      <c r="E26" s="52">
        <v>9</v>
      </c>
      <c r="F26" s="52">
        <v>1</v>
      </c>
      <c r="G26" s="52">
        <v>1</v>
      </c>
      <c r="H26" s="52">
        <v>2</v>
      </c>
      <c r="I26" s="52">
        <v>2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0</v>
      </c>
      <c r="Q26" s="52">
        <v>1</v>
      </c>
      <c r="R26" s="52">
        <v>1</v>
      </c>
      <c r="S26" s="52">
        <v>1</v>
      </c>
      <c r="T26" s="52">
        <v>1</v>
      </c>
      <c r="U26" s="52">
        <v>25</v>
      </c>
    </row>
    <row r="27" spans="1:21" ht="51.75" x14ac:dyDescent="0.25">
      <c r="A27" s="77" t="s">
        <v>88</v>
      </c>
      <c r="B27" s="77" t="s">
        <v>87</v>
      </c>
      <c r="C27" s="78" t="s">
        <v>89</v>
      </c>
      <c r="D27" s="79" t="s">
        <v>8</v>
      </c>
      <c r="E27" s="52">
        <v>8</v>
      </c>
      <c r="F27" s="52">
        <v>1</v>
      </c>
      <c r="G27" s="52">
        <v>1</v>
      </c>
      <c r="H27" s="52">
        <v>2</v>
      </c>
      <c r="I27" s="52">
        <v>2</v>
      </c>
      <c r="J27" s="52">
        <v>1</v>
      </c>
      <c r="K27" s="52">
        <v>1</v>
      </c>
      <c r="L27" s="52">
        <v>1</v>
      </c>
      <c r="M27" s="52">
        <v>1</v>
      </c>
      <c r="N27" s="52">
        <v>1</v>
      </c>
      <c r="O27" s="52">
        <v>1</v>
      </c>
      <c r="P27" s="52">
        <v>1</v>
      </c>
      <c r="Q27" s="52">
        <v>1</v>
      </c>
      <c r="R27" s="52">
        <v>1</v>
      </c>
      <c r="S27" s="52">
        <v>1</v>
      </c>
      <c r="T27" s="52">
        <v>1</v>
      </c>
      <c r="U27" s="52">
        <v>25</v>
      </c>
    </row>
    <row r="28" spans="1:21" ht="39" x14ac:dyDescent="0.25">
      <c r="A28" s="77" t="s">
        <v>91</v>
      </c>
      <c r="B28" s="77" t="s">
        <v>90</v>
      </c>
      <c r="C28" s="78" t="s">
        <v>92</v>
      </c>
      <c r="D28" s="79" t="s">
        <v>8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1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1</v>
      </c>
    </row>
    <row r="29" spans="1:21" ht="39" x14ac:dyDescent="0.25">
      <c r="A29" s="77" t="s">
        <v>93</v>
      </c>
      <c r="B29" s="77" t="s">
        <v>57</v>
      </c>
      <c r="C29" s="78" t="s">
        <v>94</v>
      </c>
      <c r="D29" s="79" t="s">
        <v>8</v>
      </c>
      <c r="E29" s="52">
        <v>0</v>
      </c>
      <c r="F29" s="52">
        <v>0</v>
      </c>
      <c r="G29" s="52">
        <v>1</v>
      </c>
      <c r="H29" s="52">
        <v>2</v>
      </c>
      <c r="I29" s="52">
        <v>2</v>
      </c>
      <c r="J29" s="52">
        <v>1</v>
      </c>
      <c r="K29" s="52">
        <v>0</v>
      </c>
      <c r="L29" s="52">
        <v>1</v>
      </c>
      <c r="M29" s="52">
        <v>1</v>
      </c>
      <c r="N29" s="52">
        <v>1</v>
      </c>
      <c r="O29" s="52">
        <v>1</v>
      </c>
      <c r="P29" s="52">
        <v>0</v>
      </c>
      <c r="Q29" s="52">
        <v>1</v>
      </c>
      <c r="R29" s="52">
        <v>1</v>
      </c>
      <c r="S29" s="52">
        <v>0</v>
      </c>
      <c r="T29" s="52">
        <v>1</v>
      </c>
      <c r="U29" s="52">
        <v>13</v>
      </c>
    </row>
    <row r="30" spans="1:21" ht="26.25" x14ac:dyDescent="0.25">
      <c r="A30" s="77" t="s">
        <v>95</v>
      </c>
      <c r="B30" s="77" t="s">
        <v>57</v>
      </c>
      <c r="C30" s="78" t="s">
        <v>96</v>
      </c>
      <c r="D30" s="79" t="s">
        <v>8</v>
      </c>
      <c r="E30" s="52">
        <v>8</v>
      </c>
      <c r="F30" s="52">
        <v>1</v>
      </c>
      <c r="G30" s="52">
        <v>1</v>
      </c>
      <c r="H30" s="52">
        <v>2</v>
      </c>
      <c r="I30" s="52">
        <v>2</v>
      </c>
      <c r="J30" s="52">
        <v>1</v>
      </c>
      <c r="K30" s="52">
        <v>0</v>
      </c>
      <c r="L30" s="52">
        <v>1</v>
      </c>
      <c r="M30" s="52">
        <v>1</v>
      </c>
      <c r="N30" s="52">
        <v>1</v>
      </c>
      <c r="O30" s="52">
        <v>1</v>
      </c>
      <c r="P30" s="52">
        <v>0</v>
      </c>
      <c r="Q30" s="52">
        <v>1</v>
      </c>
      <c r="R30" s="52">
        <v>1</v>
      </c>
      <c r="S30" s="52">
        <v>0</v>
      </c>
      <c r="T30" s="52">
        <v>1</v>
      </c>
      <c r="U30" s="52">
        <v>22</v>
      </c>
    </row>
    <row r="31" spans="1:21" x14ac:dyDescent="0.25">
      <c r="A31" s="77" t="s">
        <v>97</v>
      </c>
      <c r="B31" s="77" t="s">
        <v>57</v>
      </c>
      <c r="C31" s="78" t="s">
        <v>98</v>
      </c>
      <c r="D31" s="79" t="s">
        <v>8</v>
      </c>
      <c r="E31" s="52">
        <v>2.5</v>
      </c>
      <c r="F31" s="52">
        <v>0</v>
      </c>
      <c r="G31" s="52">
        <v>1</v>
      </c>
      <c r="H31" s="52">
        <v>2</v>
      </c>
      <c r="I31" s="52">
        <v>2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0</v>
      </c>
      <c r="T31" s="52">
        <v>1</v>
      </c>
      <c r="U31" s="52">
        <v>17.5</v>
      </c>
    </row>
    <row r="32" spans="1:21" ht="26.25" x14ac:dyDescent="0.25">
      <c r="A32" s="77" t="s">
        <v>99</v>
      </c>
      <c r="B32" s="77" t="s">
        <v>60</v>
      </c>
      <c r="C32" s="78" t="s">
        <v>100</v>
      </c>
      <c r="D32" s="79" t="s">
        <v>8</v>
      </c>
      <c r="E32" s="52">
        <v>7.5</v>
      </c>
      <c r="F32" s="52">
        <v>1</v>
      </c>
      <c r="G32" s="52">
        <v>1</v>
      </c>
      <c r="H32" s="52">
        <v>2</v>
      </c>
      <c r="I32" s="52">
        <v>2</v>
      </c>
      <c r="J32" s="52">
        <v>1</v>
      </c>
      <c r="K32" s="52">
        <v>1</v>
      </c>
      <c r="L32" s="52">
        <v>1</v>
      </c>
      <c r="M32" s="52">
        <v>1</v>
      </c>
      <c r="N32" s="52">
        <v>1</v>
      </c>
      <c r="O32" s="52">
        <v>1</v>
      </c>
      <c r="P32" s="52">
        <v>1</v>
      </c>
      <c r="Q32" s="52">
        <v>1</v>
      </c>
      <c r="R32" s="52">
        <v>1</v>
      </c>
      <c r="S32" s="52">
        <v>1</v>
      </c>
      <c r="T32" s="52">
        <v>1</v>
      </c>
      <c r="U32" s="52">
        <v>24.5</v>
      </c>
    </row>
    <row r="33" spans="1:21" x14ac:dyDescent="0.25">
      <c r="A33" s="77" t="s">
        <v>102</v>
      </c>
      <c r="B33" s="77" t="s">
        <v>101</v>
      </c>
      <c r="C33" s="78" t="s">
        <v>103</v>
      </c>
      <c r="D33" s="79" t="s">
        <v>36</v>
      </c>
      <c r="E33" s="52">
        <v>9</v>
      </c>
      <c r="F33" s="52">
        <v>1</v>
      </c>
      <c r="G33" s="52">
        <v>1</v>
      </c>
      <c r="H33" s="52">
        <v>2</v>
      </c>
      <c r="I33" s="52">
        <v>2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0</v>
      </c>
      <c r="T33" s="52">
        <v>1</v>
      </c>
      <c r="U33" s="52">
        <v>25</v>
      </c>
    </row>
    <row r="34" spans="1:21" x14ac:dyDescent="0.25">
      <c r="A34" s="77" t="s">
        <v>104</v>
      </c>
      <c r="B34" s="77" t="s">
        <v>101</v>
      </c>
      <c r="C34" s="78" t="s">
        <v>105</v>
      </c>
      <c r="D34" s="79" t="s">
        <v>8</v>
      </c>
      <c r="E34" s="52">
        <v>9</v>
      </c>
      <c r="F34" s="52">
        <v>1</v>
      </c>
      <c r="G34" s="52">
        <v>1</v>
      </c>
      <c r="H34" s="52">
        <v>2</v>
      </c>
      <c r="I34" s="52">
        <v>2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0</v>
      </c>
      <c r="T34" s="52">
        <v>1</v>
      </c>
      <c r="U34" s="52">
        <v>25</v>
      </c>
    </row>
    <row r="35" spans="1:21" ht="39" x14ac:dyDescent="0.25">
      <c r="A35" s="77" t="s">
        <v>106</v>
      </c>
      <c r="B35" s="77" t="s">
        <v>397</v>
      </c>
      <c r="C35" s="78" t="s">
        <v>107</v>
      </c>
      <c r="D35" s="79" t="s">
        <v>8</v>
      </c>
      <c r="E35" s="52">
        <v>0</v>
      </c>
      <c r="F35" s="52">
        <v>1</v>
      </c>
      <c r="G35" s="52">
        <v>1</v>
      </c>
      <c r="H35" s="52">
        <v>2</v>
      </c>
      <c r="I35" s="52">
        <v>2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17</v>
      </c>
    </row>
    <row r="36" spans="1:21" x14ac:dyDescent="0.25">
      <c r="A36" s="77" t="s">
        <v>109</v>
      </c>
      <c r="B36" s="77" t="s">
        <v>108</v>
      </c>
      <c r="C36" s="78" t="s">
        <v>110</v>
      </c>
      <c r="D36" s="79" t="s">
        <v>8</v>
      </c>
      <c r="E36" s="52">
        <v>9</v>
      </c>
      <c r="F36" s="52">
        <v>1</v>
      </c>
      <c r="G36" s="52">
        <v>1</v>
      </c>
      <c r="H36" s="52">
        <v>2</v>
      </c>
      <c r="I36" s="52">
        <v>2</v>
      </c>
      <c r="J36" s="52">
        <v>0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0</v>
      </c>
      <c r="Q36" s="52">
        <v>1</v>
      </c>
      <c r="R36" s="52">
        <v>1</v>
      </c>
      <c r="S36" s="52">
        <v>0</v>
      </c>
      <c r="T36" s="52">
        <v>1</v>
      </c>
      <c r="U36" s="52">
        <v>23</v>
      </c>
    </row>
    <row r="37" spans="1:21" x14ac:dyDescent="0.25">
      <c r="A37" s="77" t="s">
        <v>112</v>
      </c>
      <c r="B37" s="77" t="s">
        <v>111</v>
      </c>
      <c r="C37" s="78" t="s">
        <v>113</v>
      </c>
      <c r="D37" s="79" t="s">
        <v>8</v>
      </c>
      <c r="E37" s="52">
        <v>9</v>
      </c>
      <c r="F37" s="52">
        <v>1</v>
      </c>
      <c r="G37" s="52">
        <v>1</v>
      </c>
      <c r="H37" s="52">
        <v>2</v>
      </c>
      <c r="I37" s="52">
        <v>2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26</v>
      </c>
    </row>
    <row r="38" spans="1:21" ht="26.25" x14ac:dyDescent="0.25">
      <c r="A38" s="77" t="s">
        <v>114</v>
      </c>
      <c r="B38" s="77" t="s">
        <v>60</v>
      </c>
      <c r="C38" s="78" t="s">
        <v>115</v>
      </c>
      <c r="D38" s="79" t="s">
        <v>8</v>
      </c>
      <c r="E38" s="52">
        <v>4</v>
      </c>
      <c r="F38" s="52">
        <v>1</v>
      </c>
      <c r="G38" s="52">
        <v>1</v>
      </c>
      <c r="H38" s="52">
        <v>2</v>
      </c>
      <c r="I38" s="52">
        <v>2</v>
      </c>
      <c r="J38" s="52">
        <v>1</v>
      </c>
      <c r="K38" s="52">
        <v>1</v>
      </c>
      <c r="L38" s="52">
        <v>1</v>
      </c>
      <c r="M38" s="52">
        <v>1</v>
      </c>
      <c r="N38" s="52">
        <v>1</v>
      </c>
      <c r="O38" s="52">
        <v>1</v>
      </c>
      <c r="P38" s="52">
        <v>1</v>
      </c>
      <c r="Q38" s="52">
        <v>1</v>
      </c>
      <c r="R38" s="52">
        <v>1</v>
      </c>
      <c r="S38" s="52">
        <v>1</v>
      </c>
      <c r="T38" s="52">
        <v>1</v>
      </c>
      <c r="U38" s="52">
        <v>21</v>
      </c>
    </row>
    <row r="39" spans="1:21" ht="26.25" x14ac:dyDescent="0.25">
      <c r="A39" s="77" t="s">
        <v>116</v>
      </c>
      <c r="B39" s="77" t="s">
        <v>80</v>
      </c>
      <c r="C39" s="78" t="s">
        <v>117</v>
      </c>
      <c r="D39" s="79" t="s">
        <v>8</v>
      </c>
      <c r="E39" s="52">
        <v>0</v>
      </c>
      <c r="F39" s="52">
        <v>0</v>
      </c>
      <c r="G39" s="52">
        <v>1</v>
      </c>
      <c r="H39" s="52">
        <v>2</v>
      </c>
      <c r="I39" s="52">
        <v>2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0</v>
      </c>
      <c r="R39" s="52">
        <v>1</v>
      </c>
      <c r="S39" s="52">
        <v>1</v>
      </c>
      <c r="T39" s="52">
        <v>1</v>
      </c>
      <c r="U39" s="52">
        <v>15</v>
      </c>
    </row>
    <row r="40" spans="1:21" x14ac:dyDescent="0.25">
      <c r="A40" s="77" t="s">
        <v>119</v>
      </c>
      <c r="B40" s="77" t="s">
        <v>118</v>
      </c>
      <c r="C40" s="78" t="s">
        <v>120</v>
      </c>
      <c r="D40" s="79" t="s">
        <v>8</v>
      </c>
      <c r="E40" s="52">
        <v>5</v>
      </c>
      <c r="F40" s="52">
        <v>1</v>
      </c>
      <c r="G40" s="52">
        <v>1</v>
      </c>
      <c r="H40" s="52">
        <v>2</v>
      </c>
      <c r="I40" s="52">
        <v>2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22</v>
      </c>
    </row>
    <row r="41" spans="1:21" ht="26.25" x14ac:dyDescent="0.25">
      <c r="A41" s="77" t="s">
        <v>121</v>
      </c>
      <c r="B41" s="77" t="s">
        <v>57</v>
      </c>
      <c r="C41" s="78" t="s">
        <v>122</v>
      </c>
      <c r="D41" s="79" t="s">
        <v>8</v>
      </c>
      <c r="E41" s="52">
        <v>0</v>
      </c>
      <c r="F41" s="52">
        <v>0</v>
      </c>
      <c r="G41" s="52">
        <v>1</v>
      </c>
      <c r="H41" s="52">
        <v>2</v>
      </c>
      <c r="I41" s="52">
        <v>2</v>
      </c>
      <c r="J41" s="52">
        <v>1</v>
      </c>
      <c r="K41" s="52">
        <v>0</v>
      </c>
      <c r="L41" s="52">
        <v>1</v>
      </c>
      <c r="M41" s="52">
        <v>1</v>
      </c>
      <c r="N41" s="52">
        <v>1</v>
      </c>
      <c r="O41" s="52">
        <v>1</v>
      </c>
      <c r="P41" s="52">
        <v>0</v>
      </c>
      <c r="Q41" s="52">
        <v>1</v>
      </c>
      <c r="R41" s="52">
        <v>1</v>
      </c>
      <c r="S41" s="52">
        <v>0</v>
      </c>
      <c r="T41" s="52">
        <v>1</v>
      </c>
      <c r="U41" s="52">
        <v>13</v>
      </c>
    </row>
    <row r="42" spans="1:21" x14ac:dyDescent="0.25">
      <c r="A42" s="77" t="s">
        <v>124</v>
      </c>
      <c r="B42" s="77" t="s">
        <v>123</v>
      </c>
      <c r="C42" s="78" t="s">
        <v>125</v>
      </c>
      <c r="D42" s="79" t="s">
        <v>8</v>
      </c>
      <c r="E42" s="52">
        <v>6.5</v>
      </c>
      <c r="F42" s="52">
        <v>1</v>
      </c>
      <c r="G42" s="52">
        <v>1</v>
      </c>
      <c r="H42" s="52">
        <v>2</v>
      </c>
      <c r="I42" s="52">
        <v>2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0</v>
      </c>
      <c r="Q42" s="52">
        <v>1</v>
      </c>
      <c r="R42" s="52">
        <v>1</v>
      </c>
      <c r="S42" s="52">
        <v>1</v>
      </c>
      <c r="T42" s="52">
        <v>1</v>
      </c>
      <c r="U42" s="52">
        <v>22.5</v>
      </c>
    </row>
    <row r="43" spans="1:21" x14ac:dyDescent="0.25">
      <c r="A43" s="77" t="s">
        <v>127</v>
      </c>
      <c r="B43" s="77" t="s">
        <v>126</v>
      </c>
      <c r="C43" s="78" t="s">
        <v>128</v>
      </c>
      <c r="D43" s="79" t="s">
        <v>8</v>
      </c>
      <c r="E43" s="52">
        <v>0</v>
      </c>
      <c r="F43" s="52">
        <v>0</v>
      </c>
      <c r="G43" s="52">
        <v>1</v>
      </c>
      <c r="H43" s="52">
        <v>2</v>
      </c>
      <c r="I43" s="52">
        <v>2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0</v>
      </c>
      <c r="Q43" s="52">
        <v>1</v>
      </c>
      <c r="R43" s="52">
        <v>1</v>
      </c>
      <c r="S43" s="52">
        <v>1</v>
      </c>
      <c r="T43" s="52">
        <v>1</v>
      </c>
      <c r="U43" s="52">
        <v>15</v>
      </c>
    </row>
    <row r="44" spans="1:21" ht="39" x14ac:dyDescent="0.25">
      <c r="A44" s="77" t="s">
        <v>130</v>
      </c>
      <c r="B44" s="77" t="s">
        <v>129</v>
      </c>
      <c r="C44" s="78" t="s">
        <v>131</v>
      </c>
      <c r="D44" s="79" t="s">
        <v>8</v>
      </c>
      <c r="E44" s="52">
        <v>0</v>
      </c>
      <c r="F44" s="52">
        <v>1</v>
      </c>
      <c r="G44" s="52">
        <v>1</v>
      </c>
      <c r="H44" s="52">
        <v>2</v>
      </c>
      <c r="I44" s="52">
        <v>2</v>
      </c>
      <c r="J44" s="52">
        <v>0</v>
      </c>
      <c r="K44" s="52">
        <v>0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15</v>
      </c>
    </row>
    <row r="45" spans="1:21" ht="26.25" x14ac:dyDescent="0.25">
      <c r="A45" s="77" t="s">
        <v>133</v>
      </c>
      <c r="B45" s="77" t="s">
        <v>132</v>
      </c>
      <c r="C45" s="78" t="s">
        <v>134</v>
      </c>
      <c r="D45" s="79" t="s">
        <v>8</v>
      </c>
      <c r="E45" s="52">
        <v>9</v>
      </c>
      <c r="F45" s="52">
        <v>1</v>
      </c>
      <c r="G45" s="52">
        <v>1</v>
      </c>
      <c r="H45" s="52">
        <v>2</v>
      </c>
      <c r="I45" s="52">
        <v>2</v>
      </c>
      <c r="J45" s="52">
        <v>0</v>
      </c>
      <c r="K45" s="52">
        <v>0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24</v>
      </c>
    </row>
    <row r="46" spans="1:21" x14ac:dyDescent="0.25">
      <c r="A46" s="77" t="s">
        <v>136</v>
      </c>
      <c r="B46" s="77" t="s">
        <v>135</v>
      </c>
      <c r="C46" s="78" t="s">
        <v>137</v>
      </c>
      <c r="D46" s="79" t="s">
        <v>8</v>
      </c>
      <c r="E46" s="52">
        <v>0</v>
      </c>
      <c r="F46" s="52">
        <v>0</v>
      </c>
      <c r="G46" s="52">
        <v>1</v>
      </c>
      <c r="H46" s="52">
        <v>2</v>
      </c>
      <c r="I46" s="52">
        <v>0</v>
      </c>
      <c r="J46" s="52">
        <v>1</v>
      </c>
      <c r="K46" s="52">
        <v>1</v>
      </c>
      <c r="L46" s="52">
        <v>1</v>
      </c>
      <c r="M46" s="52">
        <v>1</v>
      </c>
      <c r="N46" s="52">
        <v>1</v>
      </c>
      <c r="O46" s="52">
        <v>1</v>
      </c>
      <c r="P46" s="52">
        <v>0</v>
      </c>
      <c r="Q46" s="52">
        <v>1</v>
      </c>
      <c r="R46" s="52">
        <v>1</v>
      </c>
      <c r="S46" s="52">
        <v>0</v>
      </c>
      <c r="T46" s="52">
        <v>1</v>
      </c>
      <c r="U46" s="52">
        <v>12</v>
      </c>
    </row>
    <row r="47" spans="1:21" x14ac:dyDescent="0.25">
      <c r="A47" s="77" t="s">
        <v>139</v>
      </c>
      <c r="B47" s="77" t="s">
        <v>138</v>
      </c>
      <c r="C47" s="78" t="s">
        <v>140</v>
      </c>
      <c r="D47" s="79" t="s">
        <v>8</v>
      </c>
      <c r="E47" s="52">
        <v>9</v>
      </c>
      <c r="F47" s="52">
        <v>1</v>
      </c>
      <c r="G47" s="52">
        <v>1</v>
      </c>
      <c r="H47" s="52">
        <v>2</v>
      </c>
      <c r="I47" s="52">
        <v>2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26</v>
      </c>
    </row>
    <row r="48" spans="1:21" ht="26.25" x14ac:dyDescent="0.25">
      <c r="A48" s="77" t="s">
        <v>141</v>
      </c>
      <c r="B48" s="77" t="s">
        <v>5</v>
      </c>
      <c r="C48" s="78" t="s">
        <v>142</v>
      </c>
      <c r="D48" s="79" t="s">
        <v>8</v>
      </c>
      <c r="E48" s="52">
        <v>9</v>
      </c>
      <c r="F48" s="52">
        <v>1</v>
      </c>
      <c r="G48" s="52">
        <v>1</v>
      </c>
      <c r="H48" s="52">
        <v>2</v>
      </c>
      <c r="I48" s="52">
        <v>2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0</v>
      </c>
      <c r="Q48" s="52">
        <v>1</v>
      </c>
      <c r="R48" s="52">
        <v>1</v>
      </c>
      <c r="S48" s="52">
        <v>0</v>
      </c>
      <c r="T48" s="52">
        <v>1</v>
      </c>
      <c r="U48" s="52">
        <v>24</v>
      </c>
    </row>
    <row r="49" spans="1:21" x14ac:dyDescent="0.25">
      <c r="A49" s="77" t="s">
        <v>143</v>
      </c>
      <c r="B49" s="77" t="s">
        <v>57</v>
      </c>
      <c r="C49" s="78" t="s">
        <v>144</v>
      </c>
      <c r="D49" s="79" t="s">
        <v>8</v>
      </c>
      <c r="E49" s="52">
        <v>2</v>
      </c>
      <c r="F49" s="52">
        <v>0</v>
      </c>
      <c r="G49" s="52">
        <v>1</v>
      </c>
      <c r="H49" s="52">
        <v>2</v>
      </c>
      <c r="I49" s="52">
        <v>2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0</v>
      </c>
      <c r="T49" s="52">
        <v>1</v>
      </c>
      <c r="U49" s="52">
        <v>17</v>
      </c>
    </row>
    <row r="50" spans="1:21" x14ac:dyDescent="0.25">
      <c r="A50" s="77" t="s">
        <v>146</v>
      </c>
      <c r="B50" s="77" t="s">
        <v>145</v>
      </c>
      <c r="C50" s="78" t="s">
        <v>147</v>
      </c>
      <c r="D50" s="79" t="s">
        <v>8</v>
      </c>
      <c r="E50" s="52">
        <v>9</v>
      </c>
      <c r="F50" s="52">
        <v>1</v>
      </c>
      <c r="G50" s="52">
        <v>1</v>
      </c>
      <c r="H50" s="52">
        <v>2</v>
      </c>
      <c r="I50" s="52">
        <v>0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0</v>
      </c>
      <c r="Q50" s="52">
        <v>0</v>
      </c>
      <c r="R50" s="52">
        <v>0</v>
      </c>
      <c r="S50" s="52">
        <v>1</v>
      </c>
      <c r="T50" s="52">
        <v>1</v>
      </c>
      <c r="U50" s="52">
        <v>21</v>
      </c>
    </row>
    <row r="51" spans="1:21" x14ac:dyDescent="0.25">
      <c r="A51" s="77" t="s">
        <v>148</v>
      </c>
      <c r="B51" s="77" t="s">
        <v>57</v>
      </c>
      <c r="C51" s="78" t="s">
        <v>149</v>
      </c>
      <c r="D51" s="79" t="s">
        <v>8</v>
      </c>
      <c r="E51" s="52">
        <v>0</v>
      </c>
      <c r="F51" s="52">
        <v>0</v>
      </c>
      <c r="G51" s="52">
        <v>1</v>
      </c>
      <c r="H51" s="52">
        <v>2</v>
      </c>
      <c r="I51" s="52">
        <v>2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0</v>
      </c>
      <c r="T51" s="52">
        <v>1</v>
      </c>
      <c r="U51" s="52">
        <v>15</v>
      </c>
    </row>
    <row r="52" spans="1:21" x14ac:dyDescent="0.25">
      <c r="A52" s="77" t="s">
        <v>151</v>
      </c>
      <c r="B52" s="77" t="s">
        <v>150</v>
      </c>
      <c r="C52" s="78" t="s">
        <v>152</v>
      </c>
      <c r="D52" s="79" t="s">
        <v>8</v>
      </c>
      <c r="E52" s="52">
        <v>9</v>
      </c>
      <c r="F52" s="52">
        <v>1</v>
      </c>
      <c r="G52" s="52">
        <v>1</v>
      </c>
      <c r="H52" s="52">
        <v>2</v>
      </c>
      <c r="I52" s="52">
        <v>2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0</v>
      </c>
      <c r="Q52" s="52">
        <v>1</v>
      </c>
      <c r="R52" s="52">
        <v>1</v>
      </c>
      <c r="S52" s="52">
        <v>0</v>
      </c>
      <c r="T52" s="52">
        <v>1</v>
      </c>
      <c r="U52" s="52">
        <v>24</v>
      </c>
    </row>
    <row r="53" spans="1:21" ht="26.25" x14ac:dyDescent="0.25">
      <c r="A53" s="77" t="s">
        <v>153</v>
      </c>
      <c r="B53" s="77" t="s">
        <v>5</v>
      </c>
      <c r="C53" s="78" t="s">
        <v>154</v>
      </c>
      <c r="D53" s="79" t="s">
        <v>8</v>
      </c>
      <c r="E53" s="52">
        <v>9</v>
      </c>
      <c r="F53" s="52">
        <v>1</v>
      </c>
      <c r="G53" s="52">
        <v>1</v>
      </c>
      <c r="H53" s="52">
        <v>2</v>
      </c>
      <c r="I53" s="52">
        <v>2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0</v>
      </c>
      <c r="R53" s="52">
        <v>1</v>
      </c>
      <c r="S53" s="52">
        <v>0</v>
      </c>
      <c r="T53" s="52">
        <v>1</v>
      </c>
      <c r="U53" s="52">
        <v>24</v>
      </c>
    </row>
    <row r="54" spans="1:21" x14ac:dyDescent="0.25">
      <c r="A54" s="77" t="s">
        <v>155</v>
      </c>
      <c r="B54" s="77" t="s">
        <v>74</v>
      </c>
      <c r="C54" s="78" t="s">
        <v>156</v>
      </c>
      <c r="D54" s="79" t="s">
        <v>8</v>
      </c>
      <c r="E54" s="52">
        <v>9</v>
      </c>
      <c r="F54" s="52">
        <v>1</v>
      </c>
      <c r="G54" s="52">
        <v>1</v>
      </c>
      <c r="H54" s="52">
        <v>2</v>
      </c>
      <c r="I54" s="52">
        <v>2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26</v>
      </c>
    </row>
    <row r="55" spans="1:21" ht="39" x14ac:dyDescent="0.25">
      <c r="A55" s="80" t="s">
        <v>158</v>
      </c>
      <c r="B55" s="77" t="s">
        <v>398</v>
      </c>
      <c r="C55" s="78" t="s">
        <v>159</v>
      </c>
      <c r="D55" s="79" t="s">
        <v>8</v>
      </c>
      <c r="E55" s="52">
        <v>7</v>
      </c>
      <c r="F55" s="52">
        <v>1</v>
      </c>
      <c r="G55" s="52">
        <v>1</v>
      </c>
      <c r="H55" s="52">
        <v>2</v>
      </c>
      <c r="I55" s="52">
        <v>2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24</v>
      </c>
    </row>
    <row r="56" spans="1:21" ht="51.75" x14ac:dyDescent="0.25">
      <c r="A56" s="77" t="s">
        <v>160</v>
      </c>
      <c r="B56" s="77" t="s">
        <v>399</v>
      </c>
      <c r="C56" s="78" t="s">
        <v>161</v>
      </c>
      <c r="D56" s="79" t="s">
        <v>8</v>
      </c>
      <c r="E56" s="52">
        <v>9</v>
      </c>
      <c r="F56" s="52">
        <v>1</v>
      </c>
      <c r="G56" s="52">
        <v>1</v>
      </c>
      <c r="H56" s="52">
        <v>2</v>
      </c>
      <c r="I56" s="52">
        <v>2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0</v>
      </c>
      <c r="P56" s="52">
        <v>0</v>
      </c>
      <c r="Q56" s="52">
        <v>1</v>
      </c>
      <c r="R56" s="52">
        <v>1</v>
      </c>
      <c r="S56" s="52">
        <v>1</v>
      </c>
      <c r="T56" s="52">
        <v>1</v>
      </c>
      <c r="U56" s="52">
        <v>24</v>
      </c>
    </row>
    <row r="57" spans="1:21" ht="39" x14ac:dyDescent="0.25">
      <c r="A57" s="77" t="s">
        <v>163</v>
      </c>
      <c r="B57" s="77" t="s">
        <v>162</v>
      </c>
      <c r="C57" s="78" t="s">
        <v>164</v>
      </c>
      <c r="D57" s="79" t="s">
        <v>8</v>
      </c>
      <c r="E57" s="52">
        <v>4.5</v>
      </c>
      <c r="F57" s="52">
        <v>1</v>
      </c>
      <c r="G57" s="52">
        <v>1</v>
      </c>
      <c r="H57" s="52">
        <v>1</v>
      </c>
      <c r="I57" s="52">
        <v>2</v>
      </c>
      <c r="J57" s="52">
        <v>1</v>
      </c>
      <c r="K57" s="52">
        <v>0</v>
      </c>
      <c r="L57" s="52">
        <v>1</v>
      </c>
      <c r="M57" s="52">
        <v>1</v>
      </c>
      <c r="N57" s="52">
        <v>1</v>
      </c>
      <c r="O57" s="52">
        <v>1</v>
      </c>
      <c r="P57" s="52">
        <v>0</v>
      </c>
      <c r="Q57" s="52">
        <v>1</v>
      </c>
      <c r="R57" s="52">
        <v>1</v>
      </c>
      <c r="S57" s="52">
        <v>1</v>
      </c>
      <c r="T57" s="52">
        <v>1</v>
      </c>
      <c r="U57" s="52">
        <v>18.5</v>
      </c>
    </row>
    <row r="58" spans="1:21" ht="64.5" x14ac:dyDescent="0.25">
      <c r="A58" s="77" t="s">
        <v>165</v>
      </c>
      <c r="B58" s="77" t="s">
        <v>57</v>
      </c>
      <c r="C58" s="78" t="s">
        <v>166</v>
      </c>
      <c r="D58" s="79" t="s">
        <v>8</v>
      </c>
      <c r="E58" s="52">
        <v>0</v>
      </c>
      <c r="F58" s="52">
        <v>0</v>
      </c>
      <c r="G58" s="52">
        <v>1</v>
      </c>
      <c r="H58" s="52">
        <v>2</v>
      </c>
      <c r="I58" s="52">
        <v>2</v>
      </c>
      <c r="J58" s="52">
        <v>1</v>
      </c>
      <c r="K58" s="52">
        <v>0</v>
      </c>
      <c r="L58" s="52">
        <v>1</v>
      </c>
      <c r="M58" s="52">
        <v>1</v>
      </c>
      <c r="N58" s="52">
        <v>1</v>
      </c>
      <c r="O58" s="52">
        <v>1</v>
      </c>
      <c r="P58" s="52">
        <v>0</v>
      </c>
      <c r="Q58" s="52">
        <v>1</v>
      </c>
      <c r="R58" s="52">
        <v>1</v>
      </c>
      <c r="S58" s="52">
        <v>0</v>
      </c>
      <c r="T58" s="52">
        <v>1</v>
      </c>
      <c r="U58" s="52">
        <v>13</v>
      </c>
    </row>
    <row r="59" spans="1:21" x14ac:dyDescent="0.25">
      <c r="A59" s="77" t="s">
        <v>167</v>
      </c>
      <c r="B59" s="77" t="s">
        <v>42</v>
      </c>
      <c r="C59" s="78" t="s">
        <v>168</v>
      </c>
      <c r="D59" s="79" t="s">
        <v>8</v>
      </c>
      <c r="E59" s="52">
        <v>0</v>
      </c>
      <c r="F59" s="52">
        <v>0</v>
      </c>
      <c r="G59" s="52">
        <v>1</v>
      </c>
      <c r="H59" s="52">
        <v>2</v>
      </c>
      <c r="I59" s="52">
        <v>2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16</v>
      </c>
    </row>
    <row r="60" spans="1:21" x14ac:dyDescent="0.25">
      <c r="A60" s="77" t="s">
        <v>169</v>
      </c>
      <c r="B60" s="77" t="s">
        <v>42</v>
      </c>
      <c r="C60" s="78" t="s">
        <v>170</v>
      </c>
      <c r="D60" s="79" t="s">
        <v>8</v>
      </c>
      <c r="E60" s="52">
        <v>0</v>
      </c>
      <c r="F60" s="52">
        <v>0</v>
      </c>
      <c r="G60" s="52">
        <v>1</v>
      </c>
      <c r="H60" s="52">
        <v>2</v>
      </c>
      <c r="I60" s="52">
        <v>2</v>
      </c>
      <c r="J60" s="52">
        <v>1</v>
      </c>
      <c r="K60" s="52">
        <v>1</v>
      </c>
      <c r="L60" s="52">
        <v>1</v>
      </c>
      <c r="M60" s="52">
        <v>1</v>
      </c>
      <c r="N60" s="52">
        <v>1</v>
      </c>
      <c r="O60" s="52">
        <v>1</v>
      </c>
      <c r="P60" s="52">
        <v>1</v>
      </c>
      <c r="Q60" s="52">
        <v>1</v>
      </c>
      <c r="R60" s="52">
        <v>1</v>
      </c>
      <c r="S60" s="52">
        <v>1</v>
      </c>
      <c r="T60" s="52">
        <v>1</v>
      </c>
      <c r="U60" s="52">
        <v>16</v>
      </c>
    </row>
    <row r="61" spans="1:21" ht="26.25" x14ac:dyDescent="0.25">
      <c r="A61" s="77" t="s">
        <v>172</v>
      </c>
      <c r="B61" s="77" t="s">
        <v>171</v>
      </c>
      <c r="C61" s="78" t="s">
        <v>173</v>
      </c>
      <c r="D61" s="79" t="s">
        <v>8</v>
      </c>
      <c r="E61" s="52">
        <v>6</v>
      </c>
      <c r="F61" s="52">
        <v>1</v>
      </c>
      <c r="G61" s="52">
        <v>1</v>
      </c>
      <c r="H61" s="52">
        <v>2</v>
      </c>
      <c r="I61" s="52">
        <v>0</v>
      </c>
      <c r="J61" s="52">
        <v>1</v>
      </c>
      <c r="K61" s="52">
        <v>0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0</v>
      </c>
      <c r="R61" s="52">
        <v>1</v>
      </c>
      <c r="S61" s="52">
        <v>0</v>
      </c>
      <c r="T61" s="52">
        <v>1</v>
      </c>
      <c r="U61" s="52">
        <v>18</v>
      </c>
    </row>
    <row r="62" spans="1:21" x14ac:dyDescent="0.25">
      <c r="A62" s="77" t="s">
        <v>174</v>
      </c>
      <c r="B62" s="77" t="s">
        <v>42</v>
      </c>
      <c r="C62" s="78" t="s">
        <v>175</v>
      </c>
      <c r="D62" s="79" t="s">
        <v>8</v>
      </c>
      <c r="E62" s="52">
        <v>0</v>
      </c>
      <c r="F62" s="52">
        <v>0</v>
      </c>
      <c r="G62" s="52">
        <v>1</v>
      </c>
      <c r="H62" s="52">
        <v>2</v>
      </c>
      <c r="I62" s="52">
        <v>2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16</v>
      </c>
    </row>
    <row r="63" spans="1:21" x14ac:dyDescent="0.25">
      <c r="A63" s="77" t="s">
        <v>176</v>
      </c>
      <c r="B63" s="77" t="s">
        <v>126</v>
      </c>
      <c r="C63" s="78" t="s">
        <v>177</v>
      </c>
      <c r="D63" s="79" t="s">
        <v>8</v>
      </c>
      <c r="E63" s="52">
        <v>9</v>
      </c>
      <c r="F63" s="52">
        <v>1</v>
      </c>
      <c r="G63" s="52">
        <v>1</v>
      </c>
      <c r="H63" s="52">
        <v>2</v>
      </c>
      <c r="I63" s="52">
        <v>2</v>
      </c>
      <c r="J63" s="52">
        <v>1</v>
      </c>
      <c r="K63" s="52">
        <v>1</v>
      </c>
      <c r="L63" s="52">
        <v>1</v>
      </c>
      <c r="M63" s="52">
        <v>1</v>
      </c>
      <c r="N63" s="52">
        <v>1</v>
      </c>
      <c r="O63" s="52">
        <v>1</v>
      </c>
      <c r="P63" s="52">
        <v>0</v>
      </c>
      <c r="Q63" s="52">
        <v>1</v>
      </c>
      <c r="R63" s="52">
        <v>1</v>
      </c>
      <c r="S63" s="52">
        <v>1</v>
      </c>
      <c r="T63" s="52">
        <v>1</v>
      </c>
      <c r="U63" s="52">
        <v>25</v>
      </c>
    </row>
    <row r="64" spans="1:21" x14ac:dyDescent="0.25">
      <c r="A64" s="77" t="s">
        <v>179</v>
      </c>
      <c r="B64" s="77" t="s">
        <v>178</v>
      </c>
      <c r="C64" s="78" t="s">
        <v>180</v>
      </c>
      <c r="D64" s="79" t="s">
        <v>8</v>
      </c>
      <c r="E64" s="52">
        <v>0</v>
      </c>
      <c r="F64" s="52">
        <v>0</v>
      </c>
      <c r="G64" s="52">
        <v>1</v>
      </c>
      <c r="H64" s="52">
        <v>2</v>
      </c>
      <c r="I64" s="52">
        <v>2</v>
      </c>
      <c r="J64" s="52">
        <v>1</v>
      </c>
      <c r="K64" s="52">
        <v>1</v>
      </c>
      <c r="L64" s="52">
        <v>1</v>
      </c>
      <c r="M64" s="52">
        <v>1</v>
      </c>
      <c r="N64" s="52">
        <v>1</v>
      </c>
      <c r="O64" s="52">
        <v>1</v>
      </c>
      <c r="P64" s="52">
        <v>0</v>
      </c>
      <c r="Q64" s="52">
        <v>1</v>
      </c>
      <c r="R64" s="52">
        <v>1</v>
      </c>
      <c r="S64" s="52">
        <v>1</v>
      </c>
      <c r="T64" s="52">
        <v>1</v>
      </c>
      <c r="U64" s="52">
        <v>15</v>
      </c>
    </row>
    <row r="65" spans="1:21" x14ac:dyDescent="0.25">
      <c r="A65" s="77" t="s">
        <v>181</v>
      </c>
      <c r="B65" s="77" t="s">
        <v>42</v>
      </c>
      <c r="C65" s="78" t="s">
        <v>182</v>
      </c>
      <c r="D65" s="79" t="s">
        <v>8</v>
      </c>
      <c r="E65" s="52">
        <v>2</v>
      </c>
      <c r="F65" s="52">
        <v>0</v>
      </c>
      <c r="G65" s="52">
        <v>1</v>
      </c>
      <c r="H65" s="52">
        <v>2</v>
      </c>
      <c r="I65" s="52">
        <v>2</v>
      </c>
      <c r="J65" s="52">
        <v>1</v>
      </c>
      <c r="K65" s="52">
        <v>1</v>
      </c>
      <c r="L65" s="52">
        <v>1</v>
      </c>
      <c r="M65" s="52">
        <v>1</v>
      </c>
      <c r="N65" s="52">
        <v>1</v>
      </c>
      <c r="O65" s="52">
        <v>1</v>
      </c>
      <c r="P65" s="52">
        <v>1</v>
      </c>
      <c r="Q65" s="52">
        <v>1</v>
      </c>
      <c r="R65" s="52">
        <v>1</v>
      </c>
      <c r="S65" s="52">
        <v>1</v>
      </c>
      <c r="T65" s="52">
        <v>1</v>
      </c>
      <c r="U65" s="52">
        <v>18</v>
      </c>
    </row>
    <row r="66" spans="1:21" ht="39" x14ac:dyDescent="0.25">
      <c r="A66" s="77" t="s">
        <v>183</v>
      </c>
      <c r="B66" s="77" t="s">
        <v>126</v>
      </c>
      <c r="C66" s="78" t="s">
        <v>184</v>
      </c>
      <c r="D66" s="79" t="s">
        <v>8</v>
      </c>
      <c r="E66" s="52">
        <v>9</v>
      </c>
      <c r="F66" s="52">
        <v>1</v>
      </c>
      <c r="G66" s="52">
        <v>1</v>
      </c>
      <c r="H66" s="52">
        <v>2</v>
      </c>
      <c r="I66" s="52">
        <v>2</v>
      </c>
      <c r="J66" s="52">
        <v>1</v>
      </c>
      <c r="K66" s="52">
        <v>1</v>
      </c>
      <c r="L66" s="52">
        <v>1</v>
      </c>
      <c r="M66" s="52">
        <v>1</v>
      </c>
      <c r="N66" s="52">
        <v>1</v>
      </c>
      <c r="O66" s="52">
        <v>1</v>
      </c>
      <c r="P66" s="52">
        <v>0</v>
      </c>
      <c r="Q66" s="52">
        <v>1</v>
      </c>
      <c r="R66" s="52">
        <v>1</v>
      </c>
      <c r="S66" s="52">
        <v>1</v>
      </c>
      <c r="T66" s="52">
        <v>1</v>
      </c>
      <c r="U66" s="52">
        <v>25</v>
      </c>
    </row>
    <row r="67" spans="1:21" x14ac:dyDescent="0.25">
      <c r="A67" s="77" t="s">
        <v>185</v>
      </c>
      <c r="B67" s="77" t="s">
        <v>68</v>
      </c>
      <c r="C67" s="78" t="s">
        <v>186</v>
      </c>
      <c r="D67" s="79" t="s">
        <v>8</v>
      </c>
      <c r="E67" s="52">
        <v>9</v>
      </c>
      <c r="F67" s="52">
        <v>1</v>
      </c>
      <c r="G67" s="52">
        <v>1</v>
      </c>
      <c r="H67" s="52">
        <v>2</v>
      </c>
      <c r="I67" s="52">
        <v>2</v>
      </c>
      <c r="J67" s="52">
        <v>1</v>
      </c>
      <c r="K67" s="52">
        <v>0</v>
      </c>
      <c r="L67" s="52">
        <v>1</v>
      </c>
      <c r="M67" s="52">
        <v>1</v>
      </c>
      <c r="N67" s="52">
        <v>1</v>
      </c>
      <c r="O67" s="52">
        <v>1</v>
      </c>
      <c r="P67" s="52">
        <v>0</v>
      </c>
      <c r="Q67" s="52">
        <v>1</v>
      </c>
      <c r="R67" s="52">
        <v>1</v>
      </c>
      <c r="S67" s="52">
        <v>1</v>
      </c>
      <c r="T67" s="52">
        <v>1</v>
      </c>
      <c r="U67" s="52">
        <v>24</v>
      </c>
    </row>
    <row r="68" spans="1:21" x14ac:dyDescent="0.25">
      <c r="A68" s="77" t="s">
        <v>187</v>
      </c>
      <c r="B68" s="77" t="s">
        <v>111</v>
      </c>
      <c r="C68" s="78" t="s">
        <v>188</v>
      </c>
      <c r="D68" s="79" t="s">
        <v>8</v>
      </c>
      <c r="E68" s="52">
        <v>9</v>
      </c>
      <c r="F68" s="52">
        <v>1</v>
      </c>
      <c r="G68" s="52">
        <v>1</v>
      </c>
      <c r="H68" s="52">
        <v>2</v>
      </c>
      <c r="I68" s="52">
        <v>2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26</v>
      </c>
    </row>
    <row r="69" spans="1:21" x14ac:dyDescent="0.25">
      <c r="A69" s="77" t="s">
        <v>190</v>
      </c>
      <c r="B69" s="77" t="s">
        <v>189</v>
      </c>
      <c r="C69" s="78" t="s">
        <v>191</v>
      </c>
      <c r="D69" s="79" t="s">
        <v>8</v>
      </c>
      <c r="E69" s="52">
        <v>0</v>
      </c>
      <c r="F69" s="52">
        <v>0</v>
      </c>
      <c r="G69" s="52">
        <v>1</v>
      </c>
      <c r="H69" s="52">
        <v>2</v>
      </c>
      <c r="I69" s="52">
        <v>2</v>
      </c>
      <c r="J69" s="52">
        <v>1</v>
      </c>
      <c r="K69" s="52">
        <v>0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15</v>
      </c>
    </row>
    <row r="70" spans="1:21" ht="26.25" x14ac:dyDescent="0.25">
      <c r="A70" s="77" t="s">
        <v>193</v>
      </c>
      <c r="B70" s="77" t="s">
        <v>192</v>
      </c>
      <c r="C70" s="78" t="s">
        <v>194</v>
      </c>
      <c r="D70" s="79" t="s">
        <v>8</v>
      </c>
      <c r="E70" s="52">
        <v>9</v>
      </c>
      <c r="F70" s="52">
        <v>1</v>
      </c>
      <c r="G70" s="52">
        <v>1</v>
      </c>
      <c r="H70" s="52">
        <v>2</v>
      </c>
      <c r="I70" s="52">
        <v>2</v>
      </c>
      <c r="J70" s="52">
        <v>1</v>
      </c>
      <c r="K70" s="52">
        <v>1</v>
      </c>
      <c r="L70" s="52">
        <v>1</v>
      </c>
      <c r="M70" s="52">
        <v>1</v>
      </c>
      <c r="N70" s="52">
        <v>1</v>
      </c>
      <c r="O70" s="52">
        <v>1</v>
      </c>
      <c r="P70" s="52">
        <v>1</v>
      </c>
      <c r="Q70" s="52">
        <v>1</v>
      </c>
      <c r="R70" s="52">
        <v>1</v>
      </c>
      <c r="S70" s="52">
        <v>1</v>
      </c>
      <c r="T70" s="52">
        <v>1</v>
      </c>
      <c r="U70" s="52">
        <v>26</v>
      </c>
    </row>
    <row r="71" spans="1:21" x14ac:dyDescent="0.25">
      <c r="A71" s="77" t="s">
        <v>195</v>
      </c>
      <c r="B71" s="77" t="s">
        <v>108</v>
      </c>
      <c r="C71" s="81" t="s">
        <v>196</v>
      </c>
      <c r="D71" s="79" t="s">
        <v>8</v>
      </c>
      <c r="E71" s="52">
        <v>9</v>
      </c>
      <c r="F71" s="52">
        <v>1</v>
      </c>
      <c r="G71" s="52">
        <v>1</v>
      </c>
      <c r="H71" s="52">
        <v>2</v>
      </c>
      <c r="I71" s="52">
        <v>2</v>
      </c>
      <c r="J71" s="52">
        <v>0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0</v>
      </c>
      <c r="Q71" s="52">
        <v>1</v>
      </c>
      <c r="R71" s="52">
        <v>1</v>
      </c>
      <c r="S71" s="52">
        <v>0</v>
      </c>
      <c r="T71" s="52">
        <v>1</v>
      </c>
      <c r="U71" s="52">
        <v>23</v>
      </c>
    </row>
    <row r="72" spans="1:21" x14ac:dyDescent="0.25">
      <c r="A72" s="77" t="s">
        <v>198</v>
      </c>
      <c r="B72" s="77" t="s">
        <v>197</v>
      </c>
      <c r="C72" s="78" t="s">
        <v>199</v>
      </c>
      <c r="D72" s="79" t="s">
        <v>8</v>
      </c>
      <c r="E72" s="52">
        <v>9</v>
      </c>
      <c r="F72" s="52">
        <v>1</v>
      </c>
      <c r="G72" s="52">
        <v>1</v>
      </c>
      <c r="H72" s="52">
        <v>2</v>
      </c>
      <c r="I72" s="52">
        <v>2</v>
      </c>
      <c r="J72" s="52">
        <v>1</v>
      </c>
      <c r="K72" s="52">
        <v>0</v>
      </c>
      <c r="L72" s="52">
        <v>1</v>
      </c>
      <c r="M72" s="52">
        <v>1</v>
      </c>
      <c r="N72" s="52">
        <v>1</v>
      </c>
      <c r="O72" s="52">
        <v>1</v>
      </c>
      <c r="P72" s="52">
        <v>0</v>
      </c>
      <c r="Q72" s="52">
        <v>1</v>
      </c>
      <c r="R72" s="52">
        <v>0</v>
      </c>
      <c r="S72" s="52">
        <v>1</v>
      </c>
      <c r="T72" s="52">
        <v>1</v>
      </c>
      <c r="U72" s="52">
        <v>23</v>
      </c>
    </row>
    <row r="73" spans="1:21" ht="26.25" x14ac:dyDescent="0.25">
      <c r="A73" s="77" t="s">
        <v>200</v>
      </c>
      <c r="B73" s="77" t="s">
        <v>60</v>
      </c>
      <c r="C73" s="78" t="s">
        <v>201</v>
      </c>
      <c r="D73" s="79" t="s">
        <v>8</v>
      </c>
      <c r="E73" s="52">
        <v>6</v>
      </c>
      <c r="F73" s="52">
        <v>1</v>
      </c>
      <c r="G73" s="52">
        <v>1</v>
      </c>
      <c r="H73" s="52">
        <v>2</v>
      </c>
      <c r="I73" s="52">
        <v>2</v>
      </c>
      <c r="J73" s="52">
        <v>1</v>
      </c>
      <c r="K73" s="52">
        <v>1</v>
      </c>
      <c r="L73" s="52">
        <v>1</v>
      </c>
      <c r="M73" s="52">
        <v>1</v>
      </c>
      <c r="N73" s="52">
        <v>1</v>
      </c>
      <c r="O73" s="52">
        <v>1</v>
      </c>
      <c r="P73" s="52">
        <v>1</v>
      </c>
      <c r="Q73" s="52">
        <v>1</v>
      </c>
      <c r="R73" s="52">
        <v>1</v>
      </c>
      <c r="S73" s="52">
        <v>1</v>
      </c>
      <c r="T73" s="52">
        <v>1</v>
      </c>
      <c r="U73" s="52">
        <v>23</v>
      </c>
    </row>
    <row r="74" spans="1:21" x14ac:dyDescent="0.25">
      <c r="A74" s="77" t="s">
        <v>203</v>
      </c>
      <c r="B74" s="77" t="s">
        <v>202</v>
      </c>
      <c r="C74" s="78" t="s">
        <v>204</v>
      </c>
      <c r="D74" s="79" t="s">
        <v>8</v>
      </c>
      <c r="E74" s="52">
        <v>9</v>
      </c>
      <c r="F74" s="52">
        <v>1</v>
      </c>
      <c r="G74" s="52">
        <v>1</v>
      </c>
      <c r="H74" s="52">
        <v>2</v>
      </c>
      <c r="I74" s="52">
        <v>2</v>
      </c>
      <c r="J74" s="52">
        <v>1</v>
      </c>
      <c r="K74" s="52">
        <v>1</v>
      </c>
      <c r="L74" s="52">
        <v>1</v>
      </c>
      <c r="M74" s="52">
        <v>1</v>
      </c>
      <c r="N74" s="52">
        <v>1</v>
      </c>
      <c r="O74" s="52">
        <v>1</v>
      </c>
      <c r="P74" s="52">
        <v>0</v>
      </c>
      <c r="Q74" s="52">
        <v>1</v>
      </c>
      <c r="R74" s="52">
        <v>1</v>
      </c>
      <c r="S74" s="52">
        <v>0</v>
      </c>
      <c r="T74" s="52">
        <v>1</v>
      </c>
      <c r="U74" s="52">
        <v>24</v>
      </c>
    </row>
    <row r="75" spans="1:21" x14ac:dyDescent="0.25">
      <c r="A75" s="77" t="s">
        <v>206</v>
      </c>
      <c r="B75" s="77" t="s">
        <v>205</v>
      </c>
      <c r="C75" s="78" t="s">
        <v>207</v>
      </c>
      <c r="D75" s="79" t="s">
        <v>8</v>
      </c>
      <c r="E75" s="52">
        <v>0</v>
      </c>
      <c r="F75" s="52">
        <v>0</v>
      </c>
      <c r="G75" s="52">
        <v>1</v>
      </c>
      <c r="H75" s="52">
        <v>2</v>
      </c>
      <c r="I75" s="52">
        <v>2</v>
      </c>
      <c r="J75" s="52">
        <v>1</v>
      </c>
      <c r="K75" s="52">
        <v>1</v>
      </c>
      <c r="L75" s="52">
        <v>1</v>
      </c>
      <c r="M75" s="52">
        <v>1</v>
      </c>
      <c r="N75" s="52">
        <v>1</v>
      </c>
      <c r="O75" s="52">
        <v>1</v>
      </c>
      <c r="P75" s="52">
        <v>0</v>
      </c>
      <c r="Q75" s="52">
        <v>1</v>
      </c>
      <c r="R75" s="52">
        <v>1</v>
      </c>
      <c r="S75" s="52">
        <v>1</v>
      </c>
      <c r="T75" s="52">
        <v>1</v>
      </c>
      <c r="U75" s="52">
        <v>15</v>
      </c>
    </row>
    <row r="76" spans="1:21" ht="39" x14ac:dyDescent="0.25">
      <c r="A76" s="77" t="s">
        <v>209</v>
      </c>
      <c r="B76" s="77" t="s">
        <v>208</v>
      </c>
      <c r="C76" s="78" t="s">
        <v>210</v>
      </c>
      <c r="D76" s="79" t="s">
        <v>8</v>
      </c>
      <c r="E76" s="52">
        <v>9</v>
      </c>
      <c r="F76" s="52">
        <v>1</v>
      </c>
      <c r="G76" s="52">
        <v>1</v>
      </c>
      <c r="H76" s="52">
        <v>2</v>
      </c>
      <c r="I76" s="52">
        <v>2</v>
      </c>
      <c r="J76" s="52">
        <v>1</v>
      </c>
      <c r="K76" s="52">
        <v>1</v>
      </c>
      <c r="L76" s="52">
        <v>1</v>
      </c>
      <c r="M76" s="52">
        <v>1</v>
      </c>
      <c r="N76" s="52">
        <v>1</v>
      </c>
      <c r="O76" s="52">
        <v>1</v>
      </c>
      <c r="P76" s="52">
        <v>1</v>
      </c>
      <c r="Q76" s="52">
        <v>1</v>
      </c>
      <c r="R76" s="52">
        <v>1</v>
      </c>
      <c r="S76" s="52">
        <v>1</v>
      </c>
      <c r="T76" s="52">
        <v>1</v>
      </c>
      <c r="U76" s="52">
        <v>26</v>
      </c>
    </row>
    <row r="77" spans="1:21" ht="39" x14ac:dyDescent="0.25">
      <c r="A77" s="77" t="s">
        <v>211</v>
      </c>
      <c r="B77" s="77" t="s">
        <v>157</v>
      </c>
      <c r="C77" s="78" t="s">
        <v>212</v>
      </c>
      <c r="D77" s="79" t="s">
        <v>8</v>
      </c>
      <c r="E77" s="52">
        <v>6.5</v>
      </c>
      <c r="F77" s="52">
        <v>1</v>
      </c>
      <c r="G77" s="52">
        <v>1</v>
      </c>
      <c r="H77" s="52">
        <v>2</v>
      </c>
      <c r="I77" s="52">
        <v>2</v>
      </c>
      <c r="J77" s="52">
        <v>1</v>
      </c>
      <c r="K77" s="52">
        <v>1</v>
      </c>
      <c r="L77" s="52">
        <v>1</v>
      </c>
      <c r="M77" s="52">
        <v>1</v>
      </c>
      <c r="N77" s="52">
        <v>1</v>
      </c>
      <c r="O77" s="52">
        <v>1</v>
      </c>
      <c r="P77" s="52">
        <v>1</v>
      </c>
      <c r="Q77" s="52">
        <v>1</v>
      </c>
      <c r="R77" s="52">
        <v>1</v>
      </c>
      <c r="S77" s="52">
        <v>1</v>
      </c>
      <c r="T77" s="52">
        <v>1</v>
      </c>
      <c r="U77" s="52">
        <v>23.5</v>
      </c>
    </row>
    <row r="78" spans="1:21" ht="26.25" x14ac:dyDescent="0.25">
      <c r="A78" s="77" t="s">
        <v>213</v>
      </c>
      <c r="B78" s="77" t="s">
        <v>60</v>
      </c>
      <c r="C78" s="78" t="s">
        <v>214</v>
      </c>
      <c r="D78" s="79" t="s">
        <v>8</v>
      </c>
      <c r="E78" s="52">
        <v>0</v>
      </c>
      <c r="F78" s="52">
        <v>0</v>
      </c>
      <c r="G78" s="52">
        <v>1</v>
      </c>
      <c r="H78" s="52">
        <v>2</v>
      </c>
      <c r="I78" s="52">
        <v>2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16</v>
      </c>
    </row>
    <row r="79" spans="1:21" ht="51.75" x14ac:dyDescent="0.25">
      <c r="A79" s="77" t="s">
        <v>216</v>
      </c>
      <c r="B79" s="77" t="s">
        <v>215</v>
      </c>
      <c r="C79" s="78" t="s">
        <v>217</v>
      </c>
      <c r="D79" s="79" t="s">
        <v>8</v>
      </c>
      <c r="E79" s="52">
        <v>0</v>
      </c>
      <c r="F79" s="52">
        <v>1</v>
      </c>
      <c r="G79" s="52">
        <v>1</v>
      </c>
      <c r="H79" s="52">
        <v>2</v>
      </c>
      <c r="I79" s="52">
        <v>2</v>
      </c>
      <c r="J79" s="52">
        <v>1</v>
      </c>
      <c r="K79" s="52">
        <v>1</v>
      </c>
      <c r="L79" s="52">
        <v>1</v>
      </c>
      <c r="M79" s="52">
        <v>1</v>
      </c>
      <c r="N79" s="52">
        <v>1</v>
      </c>
      <c r="O79" s="52">
        <v>1</v>
      </c>
      <c r="P79" s="52">
        <v>0</v>
      </c>
      <c r="Q79" s="52">
        <v>1</v>
      </c>
      <c r="R79" s="52">
        <v>1</v>
      </c>
      <c r="S79" s="52">
        <v>1</v>
      </c>
      <c r="T79" s="52">
        <v>1</v>
      </c>
      <c r="U79" s="52">
        <v>16</v>
      </c>
    </row>
    <row r="80" spans="1:21" ht="26.25" x14ac:dyDescent="0.25">
      <c r="A80" s="77" t="s">
        <v>219</v>
      </c>
      <c r="B80" s="77" t="s">
        <v>218</v>
      </c>
      <c r="C80" s="78" t="s">
        <v>220</v>
      </c>
      <c r="D80" s="79" t="s">
        <v>8</v>
      </c>
      <c r="E80" s="52">
        <v>9</v>
      </c>
      <c r="F80" s="52">
        <v>1</v>
      </c>
      <c r="G80" s="52">
        <v>1</v>
      </c>
      <c r="H80" s="52">
        <v>2</v>
      </c>
      <c r="I80" s="52">
        <v>2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0</v>
      </c>
      <c r="Q80" s="52">
        <v>1</v>
      </c>
      <c r="R80" s="52">
        <v>1</v>
      </c>
      <c r="S80" s="52">
        <v>1</v>
      </c>
      <c r="T80" s="52">
        <v>1</v>
      </c>
      <c r="U80" s="52">
        <v>25</v>
      </c>
    </row>
    <row r="81" spans="1:21" ht="51.75" x14ac:dyDescent="0.25">
      <c r="A81" s="77" t="s">
        <v>222</v>
      </c>
      <c r="B81" s="77" t="s">
        <v>221</v>
      </c>
      <c r="C81" s="78" t="s">
        <v>223</v>
      </c>
      <c r="D81" s="79" t="s">
        <v>8</v>
      </c>
      <c r="E81" s="52">
        <v>0</v>
      </c>
      <c r="F81" s="52">
        <v>1</v>
      </c>
      <c r="G81" s="52">
        <v>1</v>
      </c>
      <c r="H81" s="52">
        <v>2</v>
      </c>
      <c r="I81" s="52">
        <v>2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17</v>
      </c>
    </row>
    <row r="82" spans="1:21" x14ac:dyDescent="0.25">
      <c r="A82" s="77" t="s">
        <v>225</v>
      </c>
      <c r="B82" s="77" t="s">
        <v>224</v>
      </c>
      <c r="C82" s="78" t="s">
        <v>226</v>
      </c>
      <c r="D82" s="79" t="s">
        <v>8</v>
      </c>
      <c r="E82" s="52">
        <v>9</v>
      </c>
      <c r="F82" s="52">
        <v>1</v>
      </c>
      <c r="G82" s="52">
        <v>1</v>
      </c>
      <c r="H82" s="52">
        <v>2</v>
      </c>
      <c r="I82" s="52">
        <v>2</v>
      </c>
      <c r="J82" s="52">
        <v>1</v>
      </c>
      <c r="K82" s="52">
        <v>1</v>
      </c>
      <c r="L82" s="52">
        <v>1</v>
      </c>
      <c r="M82" s="52">
        <v>1</v>
      </c>
      <c r="N82" s="52">
        <v>1</v>
      </c>
      <c r="O82" s="52">
        <v>1</v>
      </c>
      <c r="P82" s="52">
        <v>1</v>
      </c>
      <c r="Q82" s="52">
        <v>1</v>
      </c>
      <c r="R82" s="52">
        <v>1</v>
      </c>
      <c r="S82" s="52">
        <v>0</v>
      </c>
      <c r="T82" s="52">
        <v>1</v>
      </c>
      <c r="U82" s="52">
        <v>25</v>
      </c>
    </row>
    <row r="83" spans="1:21" ht="26.25" x14ac:dyDescent="0.25">
      <c r="A83" s="77" t="s">
        <v>228</v>
      </c>
      <c r="B83" s="77" t="s">
        <v>227</v>
      </c>
      <c r="C83" s="78" t="s">
        <v>229</v>
      </c>
      <c r="D83" s="79" t="s">
        <v>8</v>
      </c>
      <c r="E83" s="52">
        <v>9</v>
      </c>
      <c r="F83" s="52">
        <v>1</v>
      </c>
      <c r="G83" s="52">
        <v>1</v>
      </c>
      <c r="H83" s="52">
        <v>2</v>
      </c>
      <c r="I83" s="52">
        <v>2</v>
      </c>
      <c r="J83" s="52">
        <v>1</v>
      </c>
      <c r="K83" s="52">
        <v>1</v>
      </c>
      <c r="L83" s="52">
        <v>1</v>
      </c>
      <c r="M83" s="52">
        <v>1</v>
      </c>
      <c r="N83" s="52">
        <v>1</v>
      </c>
      <c r="O83" s="52">
        <v>1</v>
      </c>
      <c r="P83" s="52">
        <v>1</v>
      </c>
      <c r="Q83" s="52">
        <v>1</v>
      </c>
      <c r="R83" s="52">
        <v>1</v>
      </c>
      <c r="S83" s="52">
        <v>1</v>
      </c>
      <c r="T83" s="52">
        <v>1</v>
      </c>
      <c r="U83" s="52">
        <v>26</v>
      </c>
    </row>
    <row r="84" spans="1:21" x14ac:dyDescent="0.25">
      <c r="A84" s="77" t="s">
        <v>231</v>
      </c>
      <c r="B84" s="77" t="s">
        <v>230</v>
      </c>
      <c r="C84" s="78" t="s">
        <v>232</v>
      </c>
      <c r="D84" s="79" t="s">
        <v>36</v>
      </c>
      <c r="E84" s="52">
        <v>9</v>
      </c>
      <c r="F84" s="52">
        <v>1</v>
      </c>
      <c r="G84" s="52">
        <v>1</v>
      </c>
      <c r="H84" s="52">
        <v>2</v>
      </c>
      <c r="I84" s="52">
        <v>2</v>
      </c>
      <c r="J84" s="52">
        <v>1</v>
      </c>
      <c r="K84" s="52">
        <v>1</v>
      </c>
      <c r="L84" s="52">
        <v>1</v>
      </c>
      <c r="M84" s="52">
        <v>1</v>
      </c>
      <c r="N84" s="52">
        <v>1</v>
      </c>
      <c r="O84" s="52">
        <v>1</v>
      </c>
      <c r="P84" s="52">
        <v>1</v>
      </c>
      <c r="Q84" s="52">
        <v>1</v>
      </c>
      <c r="R84" s="52">
        <v>1</v>
      </c>
      <c r="S84" s="52">
        <v>0</v>
      </c>
      <c r="T84" s="52">
        <v>1</v>
      </c>
      <c r="U84" s="52">
        <v>25</v>
      </c>
    </row>
    <row r="85" spans="1:21" ht="26.25" x14ac:dyDescent="0.25">
      <c r="A85" s="77" t="s">
        <v>234</v>
      </c>
      <c r="B85" s="77" t="s">
        <v>233</v>
      </c>
      <c r="C85" s="78" t="s">
        <v>235</v>
      </c>
      <c r="D85" s="79" t="s">
        <v>36</v>
      </c>
      <c r="E85" s="52">
        <v>9</v>
      </c>
      <c r="F85" s="52">
        <v>1</v>
      </c>
      <c r="G85" s="52">
        <v>1</v>
      </c>
      <c r="H85" s="52">
        <v>2</v>
      </c>
      <c r="I85" s="52">
        <v>2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0</v>
      </c>
      <c r="Q85" s="52">
        <v>1</v>
      </c>
      <c r="R85" s="52">
        <v>1</v>
      </c>
      <c r="S85" s="52">
        <v>0</v>
      </c>
      <c r="T85" s="52">
        <v>1</v>
      </c>
      <c r="U85" s="52">
        <v>24</v>
      </c>
    </row>
    <row r="86" spans="1:21" x14ac:dyDescent="0.25">
      <c r="A86" s="77" t="s">
        <v>237</v>
      </c>
      <c r="B86" s="77" t="s">
        <v>236</v>
      </c>
      <c r="C86" s="78" t="s">
        <v>238</v>
      </c>
      <c r="D86" s="79" t="s">
        <v>8</v>
      </c>
      <c r="E86" s="52">
        <v>3.5</v>
      </c>
      <c r="F86" s="52">
        <v>1</v>
      </c>
      <c r="G86" s="52">
        <v>1</v>
      </c>
      <c r="H86" s="52">
        <v>2</v>
      </c>
      <c r="I86" s="52">
        <v>2</v>
      </c>
      <c r="J86" s="52">
        <v>1</v>
      </c>
      <c r="K86" s="52">
        <v>0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19.5</v>
      </c>
    </row>
    <row r="87" spans="1:21" ht="26.25" x14ac:dyDescent="0.25">
      <c r="A87" s="77" t="s">
        <v>239</v>
      </c>
      <c r="B87" s="77" t="s">
        <v>5</v>
      </c>
      <c r="C87" s="78" t="s">
        <v>240</v>
      </c>
      <c r="D87" s="79" t="s">
        <v>8</v>
      </c>
      <c r="E87" s="52">
        <v>9</v>
      </c>
      <c r="F87" s="52">
        <v>1</v>
      </c>
      <c r="G87" s="52">
        <v>1</v>
      </c>
      <c r="H87" s="52">
        <v>2</v>
      </c>
      <c r="I87" s="52">
        <v>2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0</v>
      </c>
      <c r="Q87" s="52">
        <v>1</v>
      </c>
      <c r="R87" s="52">
        <v>1</v>
      </c>
      <c r="S87" s="52">
        <v>0</v>
      </c>
      <c r="T87" s="52">
        <v>1</v>
      </c>
      <c r="U87" s="52">
        <v>24</v>
      </c>
    </row>
    <row r="88" spans="1:21" x14ac:dyDescent="0.25">
      <c r="A88" s="77" t="s">
        <v>241</v>
      </c>
      <c r="B88" s="77" t="s">
        <v>208</v>
      </c>
      <c r="C88" s="78" t="s">
        <v>242</v>
      </c>
      <c r="D88" s="79" t="s">
        <v>8</v>
      </c>
      <c r="E88" s="52">
        <v>9</v>
      </c>
      <c r="F88" s="52">
        <v>1</v>
      </c>
      <c r="G88" s="52">
        <v>1</v>
      </c>
      <c r="H88" s="52">
        <v>2</v>
      </c>
      <c r="I88" s="52">
        <v>2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26</v>
      </c>
    </row>
    <row r="89" spans="1:21" x14ac:dyDescent="0.25">
      <c r="A89" s="77" t="s">
        <v>243</v>
      </c>
      <c r="B89" s="77" t="s">
        <v>77</v>
      </c>
      <c r="C89" s="78" t="s">
        <v>244</v>
      </c>
      <c r="D89" s="79" t="s">
        <v>8</v>
      </c>
      <c r="E89" s="52">
        <v>4.5</v>
      </c>
      <c r="F89" s="52">
        <v>1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1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6.5</v>
      </c>
    </row>
    <row r="90" spans="1:21" ht="39" x14ac:dyDescent="0.25">
      <c r="A90" s="77" t="s">
        <v>245</v>
      </c>
      <c r="B90" s="77" t="s">
        <v>208</v>
      </c>
      <c r="C90" s="78" t="s">
        <v>246</v>
      </c>
      <c r="D90" s="79" t="s">
        <v>8</v>
      </c>
      <c r="E90" s="52">
        <v>4.5</v>
      </c>
      <c r="F90" s="52">
        <v>1</v>
      </c>
      <c r="G90" s="52">
        <v>1</v>
      </c>
      <c r="H90" s="52">
        <v>2</v>
      </c>
      <c r="I90" s="52">
        <v>2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21.5</v>
      </c>
    </row>
    <row r="91" spans="1:21" ht="39" x14ac:dyDescent="0.25">
      <c r="A91" s="77" t="s">
        <v>248</v>
      </c>
      <c r="B91" s="77" t="s">
        <v>247</v>
      </c>
      <c r="C91" s="78" t="s">
        <v>249</v>
      </c>
      <c r="D91" s="79" t="s">
        <v>8</v>
      </c>
      <c r="E91" s="52">
        <v>0</v>
      </c>
      <c r="F91" s="52">
        <v>1</v>
      </c>
      <c r="G91" s="52">
        <v>1</v>
      </c>
      <c r="H91" s="52">
        <v>2</v>
      </c>
      <c r="I91" s="52">
        <v>2</v>
      </c>
      <c r="J91" s="52">
        <v>1</v>
      </c>
      <c r="K91" s="52">
        <v>1</v>
      </c>
      <c r="L91" s="52">
        <v>1</v>
      </c>
      <c r="M91" s="52">
        <v>1</v>
      </c>
      <c r="N91" s="52">
        <v>1</v>
      </c>
      <c r="O91" s="52">
        <v>1</v>
      </c>
      <c r="P91" s="52">
        <v>0</v>
      </c>
      <c r="Q91" s="52">
        <v>1</v>
      </c>
      <c r="R91" s="52">
        <v>1</v>
      </c>
      <c r="S91" s="52">
        <v>1</v>
      </c>
      <c r="T91" s="52">
        <v>1</v>
      </c>
      <c r="U91" s="52">
        <v>16</v>
      </c>
    </row>
    <row r="92" spans="1:21" ht="39" x14ac:dyDescent="0.25">
      <c r="A92" s="77" t="s">
        <v>251</v>
      </c>
      <c r="B92" s="77" t="s">
        <v>250</v>
      </c>
      <c r="C92" s="78" t="s">
        <v>252</v>
      </c>
      <c r="D92" s="79" t="s">
        <v>8</v>
      </c>
      <c r="E92" s="52">
        <v>1</v>
      </c>
      <c r="F92" s="52">
        <v>1</v>
      </c>
      <c r="G92" s="52">
        <v>1</v>
      </c>
      <c r="H92" s="52">
        <v>2</v>
      </c>
      <c r="I92" s="52">
        <v>2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18</v>
      </c>
    </row>
    <row r="93" spans="1:21" ht="51.75" x14ac:dyDescent="0.25">
      <c r="A93" s="77" t="s">
        <v>254</v>
      </c>
      <c r="B93" s="77" t="s">
        <v>253</v>
      </c>
      <c r="C93" s="78" t="s">
        <v>255</v>
      </c>
      <c r="D93" s="79" t="s">
        <v>8</v>
      </c>
      <c r="E93" s="52">
        <v>0</v>
      </c>
      <c r="F93" s="52">
        <v>1</v>
      </c>
      <c r="G93" s="52">
        <v>1</v>
      </c>
      <c r="H93" s="52">
        <v>2</v>
      </c>
      <c r="I93" s="52">
        <v>2</v>
      </c>
      <c r="J93" s="52">
        <v>0</v>
      </c>
      <c r="K93" s="52">
        <v>1</v>
      </c>
      <c r="L93" s="52">
        <v>1</v>
      </c>
      <c r="M93" s="52">
        <v>1</v>
      </c>
      <c r="N93" s="52">
        <v>1</v>
      </c>
      <c r="O93" s="52">
        <v>1</v>
      </c>
      <c r="P93" s="52">
        <v>0</v>
      </c>
      <c r="Q93" s="52">
        <v>1</v>
      </c>
      <c r="R93" s="52">
        <v>1</v>
      </c>
      <c r="S93" s="52">
        <v>0</v>
      </c>
      <c r="T93" s="52">
        <v>1</v>
      </c>
      <c r="U93" s="52">
        <v>14</v>
      </c>
    </row>
    <row r="94" spans="1:21" ht="39" x14ac:dyDescent="0.25">
      <c r="A94" s="77" t="s">
        <v>257</v>
      </c>
      <c r="B94" s="77" t="s">
        <v>256</v>
      </c>
      <c r="C94" s="78" t="s">
        <v>258</v>
      </c>
      <c r="D94" s="79" t="s">
        <v>8</v>
      </c>
      <c r="E94" s="52">
        <v>0</v>
      </c>
      <c r="F94" s="52">
        <v>1</v>
      </c>
      <c r="G94" s="52">
        <v>1</v>
      </c>
      <c r="H94" s="52">
        <v>2</v>
      </c>
      <c r="I94" s="52">
        <v>2</v>
      </c>
      <c r="J94" s="52">
        <v>1</v>
      </c>
      <c r="K94" s="52">
        <v>0</v>
      </c>
      <c r="L94" s="52">
        <v>1</v>
      </c>
      <c r="M94" s="52">
        <v>1</v>
      </c>
      <c r="N94" s="52">
        <v>1</v>
      </c>
      <c r="O94" s="52">
        <v>1</v>
      </c>
      <c r="P94" s="52">
        <v>1</v>
      </c>
      <c r="Q94" s="52">
        <v>1</v>
      </c>
      <c r="R94" s="52">
        <v>1</v>
      </c>
      <c r="S94" s="52">
        <v>1</v>
      </c>
      <c r="T94" s="52">
        <v>1</v>
      </c>
      <c r="U94" s="52">
        <v>16</v>
      </c>
    </row>
    <row r="95" spans="1:21" ht="39" x14ac:dyDescent="0.25">
      <c r="A95" s="77" t="s">
        <v>260</v>
      </c>
      <c r="B95" s="77" t="s">
        <v>259</v>
      </c>
      <c r="C95" s="78" t="s">
        <v>261</v>
      </c>
      <c r="D95" s="79" t="s">
        <v>8</v>
      </c>
      <c r="E95" s="52">
        <v>0</v>
      </c>
      <c r="F95" s="52">
        <v>1</v>
      </c>
      <c r="G95" s="52">
        <v>1</v>
      </c>
      <c r="H95" s="52">
        <v>2</v>
      </c>
      <c r="I95" s="52">
        <v>2</v>
      </c>
      <c r="J95" s="52">
        <v>1</v>
      </c>
      <c r="K95" s="52">
        <v>1</v>
      </c>
      <c r="L95" s="52">
        <v>1</v>
      </c>
      <c r="M95" s="52">
        <v>1</v>
      </c>
      <c r="N95" s="52">
        <v>1</v>
      </c>
      <c r="O95" s="52">
        <v>1</v>
      </c>
      <c r="P95" s="52">
        <v>1</v>
      </c>
      <c r="Q95" s="52">
        <v>1</v>
      </c>
      <c r="R95" s="52">
        <v>1</v>
      </c>
      <c r="S95" s="52">
        <v>1</v>
      </c>
      <c r="T95" s="52">
        <v>1</v>
      </c>
      <c r="U95" s="52">
        <v>17</v>
      </c>
    </row>
    <row r="96" spans="1:21" ht="39" x14ac:dyDescent="0.25">
      <c r="A96" s="77" t="s">
        <v>263</v>
      </c>
      <c r="B96" s="77" t="s">
        <v>262</v>
      </c>
      <c r="C96" s="78" t="s">
        <v>264</v>
      </c>
      <c r="D96" s="79" t="s">
        <v>8</v>
      </c>
      <c r="E96" s="52">
        <v>0</v>
      </c>
      <c r="F96" s="52">
        <v>1</v>
      </c>
      <c r="G96" s="52">
        <v>1</v>
      </c>
      <c r="H96" s="52">
        <v>2</v>
      </c>
      <c r="I96" s="52">
        <v>1</v>
      </c>
      <c r="J96" s="52">
        <v>1</v>
      </c>
      <c r="K96" s="52">
        <v>0</v>
      </c>
      <c r="L96" s="52">
        <v>1</v>
      </c>
      <c r="M96" s="52">
        <v>1</v>
      </c>
      <c r="N96" s="52">
        <v>0</v>
      </c>
      <c r="O96" s="52">
        <v>1</v>
      </c>
      <c r="P96" s="52">
        <v>0</v>
      </c>
      <c r="Q96" s="52">
        <v>1</v>
      </c>
      <c r="R96" s="52">
        <v>1</v>
      </c>
      <c r="S96" s="52">
        <v>0</v>
      </c>
      <c r="T96" s="52">
        <v>1</v>
      </c>
      <c r="U96" s="52">
        <v>12</v>
      </c>
    </row>
    <row r="97" spans="1:21" ht="51.75" x14ac:dyDescent="0.25">
      <c r="A97" s="77" t="s">
        <v>266</v>
      </c>
      <c r="B97" s="77" t="s">
        <v>265</v>
      </c>
      <c r="C97" s="78" t="s">
        <v>267</v>
      </c>
      <c r="D97" s="79" t="s">
        <v>8</v>
      </c>
      <c r="E97" s="52">
        <v>3.5</v>
      </c>
      <c r="F97" s="52">
        <v>1</v>
      </c>
      <c r="G97" s="52">
        <v>1</v>
      </c>
      <c r="H97" s="52">
        <v>2</v>
      </c>
      <c r="I97" s="52">
        <v>2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20.5</v>
      </c>
    </row>
    <row r="98" spans="1:21" ht="51.75" x14ac:dyDescent="0.25">
      <c r="A98" s="77" t="s">
        <v>269</v>
      </c>
      <c r="B98" s="77" t="s">
        <v>268</v>
      </c>
      <c r="C98" s="78" t="s">
        <v>270</v>
      </c>
      <c r="D98" s="79" t="s">
        <v>8</v>
      </c>
      <c r="E98" s="52">
        <v>4.5</v>
      </c>
      <c r="F98" s="52">
        <v>1</v>
      </c>
      <c r="G98" s="52">
        <v>1</v>
      </c>
      <c r="H98" s="52">
        <v>2</v>
      </c>
      <c r="I98" s="52">
        <v>2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0</v>
      </c>
      <c r="Q98" s="52">
        <v>1</v>
      </c>
      <c r="R98" s="52">
        <v>1</v>
      </c>
      <c r="S98" s="52">
        <v>0</v>
      </c>
      <c r="T98" s="52">
        <v>1</v>
      </c>
      <c r="U98" s="52">
        <v>19.5</v>
      </c>
    </row>
    <row r="99" spans="1:21" ht="51.75" x14ac:dyDescent="0.25">
      <c r="A99" s="77" t="s">
        <v>271</v>
      </c>
      <c r="B99" s="77" t="s">
        <v>400</v>
      </c>
      <c r="C99" s="78" t="s">
        <v>272</v>
      </c>
      <c r="D99" s="79" t="s">
        <v>8</v>
      </c>
      <c r="E99" s="52">
        <v>8</v>
      </c>
      <c r="F99" s="52">
        <v>1</v>
      </c>
      <c r="G99" s="52">
        <v>1</v>
      </c>
      <c r="H99" s="52">
        <v>2</v>
      </c>
      <c r="I99" s="52">
        <v>1</v>
      </c>
      <c r="J99" s="52">
        <v>1</v>
      </c>
      <c r="K99" s="52">
        <v>1</v>
      </c>
      <c r="L99" s="52">
        <v>1</v>
      </c>
      <c r="M99" s="52">
        <v>1</v>
      </c>
      <c r="N99" s="52">
        <v>1</v>
      </c>
      <c r="O99" s="52">
        <v>1</v>
      </c>
      <c r="P99" s="52">
        <v>1</v>
      </c>
      <c r="Q99" s="52">
        <v>1</v>
      </c>
      <c r="R99" s="52">
        <v>1</v>
      </c>
      <c r="S99" s="52">
        <v>1</v>
      </c>
      <c r="T99" s="52">
        <v>1</v>
      </c>
      <c r="U99" s="52">
        <v>24</v>
      </c>
    </row>
    <row r="100" spans="1:21" ht="51.75" x14ac:dyDescent="0.25">
      <c r="A100" s="77" t="s">
        <v>274</v>
      </c>
      <c r="B100" s="77" t="s">
        <v>273</v>
      </c>
      <c r="C100" s="78" t="s">
        <v>275</v>
      </c>
      <c r="D100" s="79" t="s">
        <v>8</v>
      </c>
      <c r="E100" s="52">
        <v>3.5</v>
      </c>
      <c r="F100" s="52">
        <v>1</v>
      </c>
      <c r="G100" s="52">
        <v>1</v>
      </c>
      <c r="H100" s="52">
        <v>2</v>
      </c>
      <c r="I100" s="52">
        <v>0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0</v>
      </c>
      <c r="Q100" s="52">
        <v>1</v>
      </c>
      <c r="R100" s="52">
        <v>1</v>
      </c>
      <c r="S100" s="52">
        <v>1</v>
      </c>
      <c r="T100" s="52">
        <v>1</v>
      </c>
      <c r="U100" s="52">
        <v>17.5</v>
      </c>
    </row>
    <row r="101" spans="1:21" ht="64.5" x14ac:dyDescent="0.25">
      <c r="A101" s="2" t="s">
        <v>538</v>
      </c>
      <c r="B101" s="77" t="s">
        <v>27</v>
      </c>
      <c r="C101" s="78" t="s">
        <v>276</v>
      </c>
      <c r="D101" s="79" t="s">
        <v>8</v>
      </c>
      <c r="E101" s="52">
        <v>0</v>
      </c>
      <c r="F101" s="52">
        <v>1</v>
      </c>
      <c r="G101" s="52">
        <v>1</v>
      </c>
      <c r="H101" s="52">
        <v>2</v>
      </c>
      <c r="I101" s="52">
        <v>2</v>
      </c>
      <c r="J101" s="52">
        <v>1</v>
      </c>
      <c r="K101" s="52">
        <v>0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16</v>
      </c>
    </row>
    <row r="102" spans="1:21" ht="39" x14ac:dyDescent="0.25">
      <c r="A102" s="77" t="s">
        <v>278</v>
      </c>
      <c r="B102" s="77" t="s">
        <v>277</v>
      </c>
      <c r="C102" s="78" t="s">
        <v>279</v>
      </c>
      <c r="D102" s="79" t="s">
        <v>8</v>
      </c>
      <c r="E102" s="52">
        <v>7.5</v>
      </c>
      <c r="F102" s="52">
        <v>1</v>
      </c>
      <c r="G102" s="52">
        <v>1</v>
      </c>
      <c r="H102" s="52">
        <v>2</v>
      </c>
      <c r="I102" s="52">
        <v>2</v>
      </c>
      <c r="J102" s="52">
        <v>1</v>
      </c>
      <c r="K102" s="52">
        <v>1</v>
      </c>
      <c r="L102" s="52">
        <v>1</v>
      </c>
      <c r="M102" s="52">
        <v>1</v>
      </c>
      <c r="N102" s="52">
        <v>1</v>
      </c>
      <c r="O102" s="52">
        <v>1</v>
      </c>
      <c r="P102" s="52">
        <v>1</v>
      </c>
      <c r="Q102" s="52">
        <v>1</v>
      </c>
      <c r="R102" s="52">
        <v>1</v>
      </c>
      <c r="S102" s="52">
        <v>1</v>
      </c>
      <c r="T102" s="52">
        <v>1</v>
      </c>
      <c r="U102" s="52">
        <v>24.5</v>
      </c>
    </row>
    <row r="103" spans="1:21" ht="51.75" x14ac:dyDescent="0.25">
      <c r="A103" s="77" t="s">
        <v>281</v>
      </c>
      <c r="B103" s="77" t="s">
        <v>280</v>
      </c>
      <c r="C103" s="78" t="s">
        <v>282</v>
      </c>
      <c r="D103" s="79" t="s">
        <v>8</v>
      </c>
      <c r="E103" s="52">
        <v>0</v>
      </c>
      <c r="F103" s="52">
        <v>1</v>
      </c>
      <c r="G103" s="52">
        <v>1</v>
      </c>
      <c r="H103" s="52">
        <v>2</v>
      </c>
      <c r="I103" s="52">
        <v>2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17</v>
      </c>
    </row>
    <row r="104" spans="1:21" ht="26.25" x14ac:dyDescent="0.25">
      <c r="A104" s="77" t="s">
        <v>283</v>
      </c>
      <c r="B104" s="77" t="s">
        <v>60</v>
      </c>
      <c r="C104" s="78" t="s">
        <v>284</v>
      </c>
      <c r="D104" s="79" t="s">
        <v>8</v>
      </c>
      <c r="E104" s="52">
        <v>7</v>
      </c>
      <c r="F104" s="52">
        <v>0</v>
      </c>
      <c r="G104" s="52">
        <v>1</v>
      </c>
      <c r="H104" s="52">
        <v>2</v>
      </c>
      <c r="I104" s="52">
        <v>2</v>
      </c>
      <c r="J104" s="52">
        <v>1</v>
      </c>
      <c r="K104" s="52">
        <v>1</v>
      </c>
      <c r="L104" s="52">
        <v>1</v>
      </c>
      <c r="M104" s="52">
        <v>1</v>
      </c>
      <c r="N104" s="52">
        <v>1</v>
      </c>
      <c r="O104" s="52">
        <v>1</v>
      </c>
      <c r="P104" s="52">
        <v>1</v>
      </c>
      <c r="Q104" s="52">
        <v>1</v>
      </c>
      <c r="R104" s="52">
        <v>1</v>
      </c>
      <c r="S104" s="52">
        <v>1</v>
      </c>
      <c r="T104" s="52">
        <v>1</v>
      </c>
      <c r="U104" s="52">
        <v>23</v>
      </c>
    </row>
    <row r="105" spans="1:21" x14ac:dyDescent="0.25">
      <c r="A105" s="77" t="s">
        <v>285</v>
      </c>
      <c r="B105" s="77" t="s">
        <v>189</v>
      </c>
      <c r="C105" s="78" t="s">
        <v>286</v>
      </c>
      <c r="D105" s="79" t="s">
        <v>8</v>
      </c>
      <c r="E105" s="52">
        <v>0</v>
      </c>
      <c r="F105" s="52">
        <v>0</v>
      </c>
      <c r="G105" s="52">
        <v>1</v>
      </c>
      <c r="H105" s="52">
        <v>2</v>
      </c>
      <c r="I105" s="52">
        <v>2</v>
      </c>
      <c r="J105" s="52">
        <v>1</v>
      </c>
      <c r="K105" s="52">
        <v>0</v>
      </c>
      <c r="L105" s="52">
        <v>1</v>
      </c>
      <c r="M105" s="52">
        <v>1</v>
      </c>
      <c r="N105" s="52">
        <v>1</v>
      </c>
      <c r="O105" s="52">
        <v>1</v>
      </c>
      <c r="P105" s="52">
        <v>1</v>
      </c>
      <c r="Q105" s="52">
        <v>1</v>
      </c>
      <c r="R105" s="52">
        <v>1</v>
      </c>
      <c r="S105" s="52">
        <v>1</v>
      </c>
      <c r="T105" s="52">
        <v>1</v>
      </c>
      <c r="U105" s="52">
        <v>15</v>
      </c>
    </row>
    <row r="106" spans="1:21" x14ac:dyDescent="0.25">
      <c r="A106" s="77" t="s">
        <v>274</v>
      </c>
      <c r="B106" s="77" t="s">
        <v>145</v>
      </c>
      <c r="C106" s="78" t="s">
        <v>287</v>
      </c>
      <c r="D106" s="79" t="s">
        <v>8</v>
      </c>
      <c r="E106" s="52">
        <v>9</v>
      </c>
      <c r="F106" s="52">
        <v>1</v>
      </c>
      <c r="G106" s="52">
        <v>1</v>
      </c>
      <c r="H106" s="52">
        <v>2</v>
      </c>
      <c r="I106" s="52">
        <v>0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24</v>
      </c>
    </row>
    <row r="107" spans="1:21" x14ac:dyDescent="0.25">
      <c r="A107" s="77" t="s">
        <v>288</v>
      </c>
      <c r="B107" s="77" t="s">
        <v>118</v>
      </c>
      <c r="C107" s="78" t="s">
        <v>289</v>
      </c>
      <c r="D107" s="79" t="s">
        <v>8</v>
      </c>
      <c r="E107" s="52">
        <v>9</v>
      </c>
      <c r="F107" s="52">
        <v>1</v>
      </c>
      <c r="G107" s="52">
        <v>1</v>
      </c>
      <c r="H107" s="52">
        <v>2</v>
      </c>
      <c r="I107" s="52">
        <v>2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26</v>
      </c>
    </row>
    <row r="108" spans="1:21" ht="39" x14ac:dyDescent="0.25">
      <c r="A108" s="77" t="s">
        <v>291</v>
      </c>
      <c r="B108" s="77" t="s">
        <v>290</v>
      </c>
      <c r="C108" s="78" t="s">
        <v>292</v>
      </c>
      <c r="D108" s="79" t="s">
        <v>8</v>
      </c>
      <c r="E108" s="52">
        <v>0</v>
      </c>
      <c r="F108" s="52">
        <v>1</v>
      </c>
      <c r="G108" s="52">
        <v>1</v>
      </c>
      <c r="H108" s="52">
        <v>2</v>
      </c>
      <c r="I108" s="52">
        <v>2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17</v>
      </c>
    </row>
    <row r="109" spans="1:21" ht="39" x14ac:dyDescent="0.25">
      <c r="A109" s="77" t="s">
        <v>294</v>
      </c>
      <c r="B109" s="77" t="s">
        <v>293</v>
      </c>
      <c r="C109" s="78" t="s">
        <v>295</v>
      </c>
      <c r="D109" s="79" t="s">
        <v>8</v>
      </c>
      <c r="E109" s="52">
        <v>0</v>
      </c>
      <c r="F109" s="52">
        <v>1</v>
      </c>
      <c r="G109" s="52">
        <v>1</v>
      </c>
      <c r="H109" s="52">
        <v>2</v>
      </c>
      <c r="I109" s="52">
        <v>2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0</v>
      </c>
      <c r="T109" s="52">
        <v>1</v>
      </c>
      <c r="U109" s="52">
        <v>16</v>
      </c>
    </row>
    <row r="110" spans="1:21" x14ac:dyDescent="0.25">
      <c r="A110" s="77" t="s">
        <v>296</v>
      </c>
      <c r="B110" s="77" t="s">
        <v>205</v>
      </c>
      <c r="C110" s="78" t="s">
        <v>297</v>
      </c>
      <c r="D110" s="79" t="s">
        <v>8</v>
      </c>
      <c r="E110" s="52">
        <v>9</v>
      </c>
      <c r="F110" s="52">
        <v>1</v>
      </c>
      <c r="G110" s="52">
        <v>1</v>
      </c>
      <c r="H110" s="52">
        <v>2</v>
      </c>
      <c r="I110" s="52">
        <v>2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26</v>
      </c>
    </row>
    <row r="111" spans="1:21" ht="39" x14ac:dyDescent="0.25">
      <c r="A111" s="77" t="s">
        <v>298</v>
      </c>
      <c r="B111" s="77" t="s">
        <v>401</v>
      </c>
      <c r="C111" s="78" t="s">
        <v>299</v>
      </c>
      <c r="D111" s="79" t="s">
        <v>8</v>
      </c>
      <c r="E111" s="52">
        <v>0</v>
      </c>
      <c r="F111" s="52">
        <v>1</v>
      </c>
      <c r="G111" s="52">
        <v>1</v>
      </c>
      <c r="H111" s="52">
        <v>2</v>
      </c>
      <c r="I111" s="52">
        <v>2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0</v>
      </c>
      <c r="T111" s="52">
        <v>1</v>
      </c>
      <c r="U111" s="52">
        <v>16</v>
      </c>
    </row>
    <row r="112" spans="1:21" x14ac:dyDescent="0.25">
      <c r="A112" s="77" t="s">
        <v>300</v>
      </c>
      <c r="B112" s="77" t="s">
        <v>123</v>
      </c>
      <c r="C112" s="78" t="s">
        <v>301</v>
      </c>
      <c r="D112" s="79" t="s">
        <v>8</v>
      </c>
      <c r="E112" s="52">
        <v>9</v>
      </c>
      <c r="F112" s="52">
        <v>1</v>
      </c>
      <c r="G112" s="52">
        <v>1</v>
      </c>
      <c r="H112" s="52">
        <v>2</v>
      </c>
      <c r="I112" s="52">
        <v>2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0</v>
      </c>
      <c r="Q112" s="52">
        <v>1</v>
      </c>
      <c r="R112" s="52">
        <v>1</v>
      </c>
      <c r="S112" s="52">
        <v>1</v>
      </c>
      <c r="T112" s="52">
        <v>1</v>
      </c>
      <c r="U112" s="52">
        <v>25</v>
      </c>
    </row>
    <row r="113" spans="1:21" ht="51.75" x14ac:dyDescent="0.25">
      <c r="A113" s="77" t="s">
        <v>302</v>
      </c>
      <c r="B113" s="77" t="s">
        <v>393</v>
      </c>
      <c r="C113" s="78" t="s">
        <v>303</v>
      </c>
      <c r="D113" s="79" t="s">
        <v>8</v>
      </c>
      <c r="E113" s="52">
        <v>3</v>
      </c>
      <c r="F113" s="52">
        <v>1</v>
      </c>
      <c r="G113" s="52">
        <v>1</v>
      </c>
      <c r="H113" s="52">
        <v>2</v>
      </c>
      <c r="I113" s="52">
        <v>2</v>
      </c>
      <c r="J113" s="52">
        <v>1</v>
      </c>
      <c r="K113" s="52">
        <v>1</v>
      </c>
      <c r="L113" s="52">
        <v>1</v>
      </c>
      <c r="M113" s="52">
        <v>1</v>
      </c>
      <c r="N113" s="52">
        <v>1</v>
      </c>
      <c r="O113" s="52">
        <v>1</v>
      </c>
      <c r="P113" s="52">
        <v>0</v>
      </c>
      <c r="Q113" s="52">
        <v>1</v>
      </c>
      <c r="R113" s="52">
        <v>1</v>
      </c>
      <c r="S113" s="52">
        <v>0</v>
      </c>
      <c r="T113" s="52">
        <v>1</v>
      </c>
      <c r="U113" s="52">
        <v>18</v>
      </c>
    </row>
    <row r="114" spans="1:21" ht="51.75" x14ac:dyDescent="0.25">
      <c r="A114" s="77" t="s">
        <v>305</v>
      </c>
      <c r="B114" s="77" t="s">
        <v>304</v>
      </c>
      <c r="C114" s="78" t="s">
        <v>306</v>
      </c>
      <c r="D114" s="79" t="s">
        <v>8</v>
      </c>
      <c r="E114" s="52">
        <v>0</v>
      </c>
      <c r="F114" s="52">
        <v>1</v>
      </c>
      <c r="G114" s="52">
        <v>1</v>
      </c>
      <c r="H114" s="52">
        <v>2</v>
      </c>
      <c r="I114" s="52">
        <v>0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0</v>
      </c>
      <c r="Q114" s="52">
        <v>1</v>
      </c>
      <c r="R114" s="52">
        <v>1</v>
      </c>
      <c r="S114" s="52">
        <v>0</v>
      </c>
      <c r="T114" s="52">
        <v>1</v>
      </c>
      <c r="U114" s="52">
        <v>13</v>
      </c>
    </row>
    <row r="115" spans="1:21" ht="51.75" x14ac:dyDescent="0.25">
      <c r="A115" s="77" t="s">
        <v>307</v>
      </c>
      <c r="B115" s="77" t="s">
        <v>402</v>
      </c>
      <c r="C115" s="78" t="s">
        <v>308</v>
      </c>
      <c r="D115" s="79" t="s">
        <v>8</v>
      </c>
      <c r="E115" s="52">
        <v>0</v>
      </c>
      <c r="F115" s="52">
        <v>1</v>
      </c>
      <c r="G115" s="52">
        <v>1</v>
      </c>
      <c r="H115" s="52">
        <v>2</v>
      </c>
      <c r="I115" s="52">
        <v>2</v>
      </c>
      <c r="J115" s="52">
        <v>0</v>
      </c>
      <c r="K115" s="52">
        <v>1</v>
      </c>
      <c r="L115" s="52">
        <v>1</v>
      </c>
      <c r="M115" s="52">
        <v>1</v>
      </c>
      <c r="N115" s="52">
        <v>1</v>
      </c>
      <c r="O115" s="52">
        <v>1</v>
      </c>
      <c r="P115" s="52">
        <v>1</v>
      </c>
      <c r="Q115" s="52">
        <v>1</v>
      </c>
      <c r="R115" s="52">
        <v>1</v>
      </c>
      <c r="S115" s="52">
        <v>1</v>
      </c>
      <c r="T115" s="52">
        <v>1</v>
      </c>
      <c r="U115" s="52">
        <v>16</v>
      </c>
    </row>
    <row r="116" spans="1:21" ht="39" x14ac:dyDescent="0.25">
      <c r="A116" s="77" t="s">
        <v>403</v>
      </c>
      <c r="B116" s="77" t="s">
        <v>309</v>
      </c>
      <c r="C116" s="78" t="s">
        <v>310</v>
      </c>
      <c r="D116" s="79" t="s">
        <v>8</v>
      </c>
      <c r="E116" s="52">
        <v>0</v>
      </c>
      <c r="F116" s="52">
        <v>1</v>
      </c>
      <c r="G116" s="52">
        <v>1</v>
      </c>
      <c r="H116" s="52">
        <v>2</v>
      </c>
      <c r="I116" s="52">
        <v>0</v>
      </c>
      <c r="J116" s="52">
        <v>1</v>
      </c>
      <c r="K116" s="52">
        <v>0</v>
      </c>
      <c r="L116" s="52">
        <v>1</v>
      </c>
      <c r="M116" s="52">
        <v>1</v>
      </c>
      <c r="N116" s="52">
        <v>1</v>
      </c>
      <c r="O116" s="52">
        <v>1</v>
      </c>
      <c r="P116" s="52">
        <v>0</v>
      </c>
      <c r="Q116" s="52">
        <v>1</v>
      </c>
      <c r="R116" s="52">
        <v>1</v>
      </c>
      <c r="S116" s="52">
        <v>0</v>
      </c>
      <c r="T116" s="52">
        <v>1</v>
      </c>
      <c r="U116" s="52">
        <v>12</v>
      </c>
    </row>
    <row r="117" spans="1:21" x14ac:dyDescent="0.25">
      <c r="A117" s="77" t="s">
        <v>311</v>
      </c>
      <c r="B117" s="77" t="s">
        <v>178</v>
      </c>
      <c r="C117" s="78" t="s">
        <v>312</v>
      </c>
      <c r="D117" s="79" t="s">
        <v>8</v>
      </c>
      <c r="E117" s="52">
        <v>9</v>
      </c>
      <c r="F117" s="52">
        <v>1</v>
      </c>
      <c r="G117" s="52">
        <v>1</v>
      </c>
      <c r="H117" s="52">
        <v>2</v>
      </c>
      <c r="I117" s="52">
        <v>2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26</v>
      </c>
    </row>
    <row r="118" spans="1:21" ht="77.25" x14ac:dyDescent="0.25">
      <c r="A118" s="77" t="s">
        <v>314</v>
      </c>
      <c r="B118" s="77" t="s">
        <v>313</v>
      </c>
      <c r="C118" s="78" t="s">
        <v>315</v>
      </c>
      <c r="D118" s="79" t="s">
        <v>8</v>
      </c>
      <c r="E118" s="52">
        <v>5</v>
      </c>
      <c r="F118" s="52">
        <v>1</v>
      </c>
      <c r="G118" s="52">
        <v>1</v>
      </c>
      <c r="H118" s="52">
        <v>2</v>
      </c>
      <c r="I118" s="52">
        <v>0</v>
      </c>
      <c r="J118" s="52">
        <v>1</v>
      </c>
      <c r="K118" s="52">
        <v>1</v>
      </c>
      <c r="L118" s="52">
        <v>1</v>
      </c>
      <c r="M118" s="52">
        <v>1</v>
      </c>
      <c r="N118" s="52">
        <v>1</v>
      </c>
      <c r="O118" s="52">
        <v>0</v>
      </c>
      <c r="P118" s="52">
        <v>0</v>
      </c>
      <c r="Q118" s="52">
        <v>1</v>
      </c>
      <c r="R118" s="52">
        <v>1</v>
      </c>
      <c r="S118" s="52">
        <v>1</v>
      </c>
      <c r="T118" s="52">
        <v>1</v>
      </c>
      <c r="U118" s="52">
        <v>18</v>
      </c>
    </row>
    <row r="119" spans="1:21" ht="26.25" x14ac:dyDescent="0.25">
      <c r="A119" s="77" t="s">
        <v>316</v>
      </c>
      <c r="B119" s="77" t="s">
        <v>60</v>
      </c>
      <c r="C119" s="78" t="s">
        <v>317</v>
      </c>
      <c r="D119" s="79" t="s">
        <v>8</v>
      </c>
      <c r="E119" s="52">
        <v>1</v>
      </c>
      <c r="F119" s="52">
        <v>0</v>
      </c>
      <c r="G119" s="52">
        <v>1</v>
      </c>
      <c r="H119" s="52">
        <v>2</v>
      </c>
      <c r="I119" s="52">
        <v>2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0</v>
      </c>
      <c r="T119" s="52">
        <v>1</v>
      </c>
      <c r="U119" s="52">
        <v>16</v>
      </c>
    </row>
    <row r="120" spans="1:21" x14ac:dyDescent="0.25">
      <c r="A120" s="77" t="s">
        <v>319</v>
      </c>
      <c r="B120" s="77" t="s">
        <v>318</v>
      </c>
      <c r="C120" s="78" t="s">
        <v>320</v>
      </c>
      <c r="D120" s="79" t="s">
        <v>8</v>
      </c>
      <c r="E120" s="52">
        <v>5.5</v>
      </c>
      <c r="F120" s="52">
        <v>1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1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7.5</v>
      </c>
    </row>
    <row r="121" spans="1:21" ht="39" x14ac:dyDescent="0.25">
      <c r="A121" s="77" t="s">
        <v>322</v>
      </c>
      <c r="B121" s="77" t="s">
        <v>321</v>
      </c>
      <c r="C121" s="78" t="s">
        <v>323</v>
      </c>
      <c r="D121" s="79" t="s">
        <v>8</v>
      </c>
      <c r="E121" s="52">
        <v>4</v>
      </c>
      <c r="F121" s="52">
        <v>1</v>
      </c>
      <c r="G121" s="52">
        <v>1</v>
      </c>
      <c r="H121" s="52">
        <v>2</v>
      </c>
      <c r="I121" s="52">
        <v>2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0</v>
      </c>
      <c r="Q121" s="52">
        <v>1</v>
      </c>
      <c r="R121" s="52">
        <v>1</v>
      </c>
      <c r="S121" s="52">
        <v>1</v>
      </c>
      <c r="T121" s="52">
        <v>1</v>
      </c>
      <c r="U121" s="52">
        <v>20</v>
      </c>
    </row>
    <row r="122" spans="1:21" ht="39" x14ac:dyDescent="0.25">
      <c r="A122" s="77" t="s">
        <v>325</v>
      </c>
      <c r="B122" s="77" t="s">
        <v>324</v>
      </c>
      <c r="C122" s="78" t="s">
        <v>326</v>
      </c>
      <c r="D122" s="79" t="s">
        <v>8</v>
      </c>
      <c r="E122" s="52">
        <v>0</v>
      </c>
      <c r="F122" s="52">
        <v>1</v>
      </c>
      <c r="G122" s="52">
        <v>1</v>
      </c>
      <c r="H122" s="52">
        <v>2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16</v>
      </c>
    </row>
    <row r="123" spans="1:21" ht="39" x14ac:dyDescent="0.25">
      <c r="A123" s="77" t="s">
        <v>328</v>
      </c>
      <c r="B123" s="77" t="s">
        <v>327</v>
      </c>
      <c r="C123" s="78" t="s">
        <v>329</v>
      </c>
      <c r="D123" s="79" t="s">
        <v>8</v>
      </c>
      <c r="E123" s="52">
        <v>0</v>
      </c>
      <c r="F123" s="52">
        <v>1</v>
      </c>
      <c r="G123" s="52">
        <v>1</v>
      </c>
      <c r="H123" s="52">
        <v>2</v>
      </c>
      <c r="I123" s="52">
        <v>0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15</v>
      </c>
    </row>
    <row r="124" spans="1:21" ht="39" x14ac:dyDescent="0.25">
      <c r="A124" s="77" t="s">
        <v>330</v>
      </c>
      <c r="B124" s="77" t="s">
        <v>157</v>
      </c>
      <c r="C124" s="78" t="s">
        <v>331</v>
      </c>
      <c r="D124" s="79" t="s">
        <v>8</v>
      </c>
      <c r="E124" s="52">
        <v>3</v>
      </c>
      <c r="F124" s="52">
        <v>1</v>
      </c>
      <c r="G124" s="52">
        <v>1</v>
      </c>
      <c r="H124" s="52">
        <v>2</v>
      </c>
      <c r="I124" s="52">
        <v>2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20</v>
      </c>
    </row>
    <row r="125" spans="1:21" ht="26.25" x14ac:dyDescent="0.25">
      <c r="A125" s="77" t="s">
        <v>332</v>
      </c>
      <c r="B125" s="77" t="s">
        <v>5</v>
      </c>
      <c r="C125" s="78" t="s">
        <v>333</v>
      </c>
      <c r="D125" s="79" t="s">
        <v>8</v>
      </c>
      <c r="E125" s="52">
        <v>2.5</v>
      </c>
      <c r="F125" s="52">
        <v>0</v>
      </c>
      <c r="G125" s="52">
        <v>1</v>
      </c>
      <c r="H125" s="52">
        <v>2</v>
      </c>
      <c r="I125" s="52">
        <v>2</v>
      </c>
      <c r="J125" s="52">
        <v>1</v>
      </c>
      <c r="K125" s="52">
        <v>1</v>
      </c>
      <c r="L125" s="52">
        <v>1</v>
      </c>
      <c r="M125" s="52">
        <v>1</v>
      </c>
      <c r="N125" s="52">
        <v>1</v>
      </c>
      <c r="O125" s="52">
        <v>1</v>
      </c>
      <c r="P125" s="52">
        <v>0</v>
      </c>
      <c r="Q125" s="52">
        <v>1</v>
      </c>
      <c r="R125" s="52">
        <v>1</v>
      </c>
      <c r="S125" s="52">
        <v>0</v>
      </c>
      <c r="T125" s="52">
        <v>1</v>
      </c>
      <c r="U125" s="52">
        <v>16.5</v>
      </c>
    </row>
    <row r="126" spans="1:21" x14ac:dyDescent="0.25">
      <c r="A126" s="77" t="s">
        <v>335</v>
      </c>
      <c r="B126" s="77" t="s">
        <v>334</v>
      </c>
      <c r="C126" s="78" t="s">
        <v>336</v>
      </c>
      <c r="D126" s="79" t="s">
        <v>8</v>
      </c>
      <c r="E126" s="52">
        <v>9</v>
      </c>
      <c r="F126" s="52">
        <v>1</v>
      </c>
      <c r="G126" s="52">
        <v>1</v>
      </c>
      <c r="H126" s="52">
        <v>2</v>
      </c>
      <c r="I126" s="52">
        <v>2</v>
      </c>
      <c r="J126" s="52">
        <v>1</v>
      </c>
      <c r="K126" s="52">
        <v>1</v>
      </c>
      <c r="L126" s="52">
        <v>1</v>
      </c>
      <c r="M126" s="52">
        <v>1</v>
      </c>
      <c r="N126" s="52">
        <v>1</v>
      </c>
      <c r="O126" s="52">
        <v>1</v>
      </c>
      <c r="P126" s="52">
        <v>1</v>
      </c>
      <c r="Q126" s="52">
        <v>1</v>
      </c>
      <c r="R126" s="52">
        <v>1</v>
      </c>
      <c r="S126" s="52">
        <v>1</v>
      </c>
      <c r="T126" s="52">
        <v>1</v>
      </c>
      <c r="U126" s="52">
        <v>26</v>
      </c>
    </row>
    <row r="127" spans="1:21" ht="51.75" x14ac:dyDescent="0.25">
      <c r="A127" s="80" t="s">
        <v>404</v>
      </c>
      <c r="B127" s="77" t="s">
        <v>253</v>
      </c>
      <c r="C127" s="82" t="s">
        <v>337</v>
      </c>
      <c r="D127" s="79" t="s">
        <v>8</v>
      </c>
      <c r="E127" s="52">
        <v>0</v>
      </c>
      <c r="F127" s="52">
        <v>1</v>
      </c>
      <c r="G127" s="52">
        <v>1</v>
      </c>
      <c r="H127" s="52">
        <v>2</v>
      </c>
      <c r="I127" s="52">
        <v>2</v>
      </c>
      <c r="J127" s="52">
        <v>0</v>
      </c>
      <c r="K127" s="52">
        <v>1</v>
      </c>
      <c r="L127" s="52">
        <v>1</v>
      </c>
      <c r="M127" s="52">
        <v>1</v>
      </c>
      <c r="N127" s="52">
        <v>1</v>
      </c>
      <c r="O127" s="52">
        <v>1</v>
      </c>
      <c r="P127" s="52">
        <v>1</v>
      </c>
      <c r="Q127" s="52">
        <v>1</v>
      </c>
      <c r="R127" s="52">
        <v>1</v>
      </c>
      <c r="S127" s="52">
        <v>0</v>
      </c>
      <c r="T127" s="52">
        <v>1</v>
      </c>
      <c r="U127" s="52">
        <v>15</v>
      </c>
    </row>
    <row r="128" spans="1:21" ht="39" x14ac:dyDescent="0.25">
      <c r="A128" s="77" t="s">
        <v>338</v>
      </c>
      <c r="B128" s="77" t="s">
        <v>397</v>
      </c>
      <c r="C128" s="78" t="s">
        <v>339</v>
      </c>
      <c r="D128" s="79" t="s">
        <v>8</v>
      </c>
      <c r="E128" s="52">
        <v>0</v>
      </c>
      <c r="F128" s="52">
        <v>1</v>
      </c>
      <c r="G128" s="52">
        <v>1</v>
      </c>
      <c r="H128" s="52">
        <v>2</v>
      </c>
      <c r="I128" s="52">
        <v>2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1</v>
      </c>
      <c r="Q128" s="52">
        <v>1</v>
      </c>
      <c r="R128" s="52">
        <v>1</v>
      </c>
      <c r="S128" s="52">
        <v>1</v>
      </c>
      <c r="T128" s="52">
        <v>1</v>
      </c>
      <c r="U128" s="52">
        <v>17</v>
      </c>
    </row>
    <row r="129" spans="1:21" ht="39" x14ac:dyDescent="0.25">
      <c r="A129" s="80" t="s">
        <v>340</v>
      </c>
      <c r="B129" s="80" t="s">
        <v>256</v>
      </c>
      <c r="C129" s="82" t="s">
        <v>341</v>
      </c>
      <c r="D129" s="79" t="s">
        <v>8</v>
      </c>
      <c r="E129" s="52">
        <v>0</v>
      </c>
      <c r="F129" s="52">
        <v>1</v>
      </c>
      <c r="G129" s="52">
        <v>1</v>
      </c>
      <c r="H129" s="52">
        <v>2</v>
      </c>
      <c r="I129" s="52">
        <v>2</v>
      </c>
      <c r="J129" s="52">
        <v>1</v>
      </c>
      <c r="K129" s="52">
        <v>1</v>
      </c>
      <c r="L129" s="52">
        <v>1</v>
      </c>
      <c r="M129" s="52">
        <v>1</v>
      </c>
      <c r="N129" s="52">
        <v>1</v>
      </c>
      <c r="O129" s="52">
        <v>1</v>
      </c>
      <c r="P129" s="52">
        <v>1</v>
      </c>
      <c r="Q129" s="52">
        <v>1</v>
      </c>
      <c r="R129" s="52">
        <v>1</v>
      </c>
      <c r="S129" s="52">
        <v>1</v>
      </c>
      <c r="T129" s="52">
        <v>1</v>
      </c>
      <c r="U129" s="52">
        <v>17</v>
      </c>
    </row>
    <row r="130" spans="1:21" ht="26.25" x14ac:dyDescent="0.25">
      <c r="A130" s="77" t="s">
        <v>343</v>
      </c>
      <c r="B130" s="77" t="s">
        <v>342</v>
      </c>
      <c r="C130" s="78" t="s">
        <v>344</v>
      </c>
      <c r="D130" s="79" t="s">
        <v>8</v>
      </c>
      <c r="E130" s="52">
        <v>7.5</v>
      </c>
      <c r="F130" s="52">
        <v>1</v>
      </c>
      <c r="G130" s="52">
        <v>1</v>
      </c>
      <c r="H130" s="52">
        <v>2</v>
      </c>
      <c r="I130" s="52">
        <v>2</v>
      </c>
      <c r="J130" s="52">
        <v>1</v>
      </c>
      <c r="K130" s="52">
        <v>1</v>
      </c>
      <c r="L130" s="52">
        <v>1</v>
      </c>
      <c r="M130" s="52">
        <v>1</v>
      </c>
      <c r="N130" s="52">
        <v>1</v>
      </c>
      <c r="O130" s="52">
        <v>1</v>
      </c>
      <c r="P130" s="52">
        <v>1</v>
      </c>
      <c r="Q130" s="52">
        <v>1</v>
      </c>
      <c r="R130" s="52">
        <v>1</v>
      </c>
      <c r="S130" s="52">
        <v>1</v>
      </c>
      <c r="T130" s="52">
        <v>1</v>
      </c>
      <c r="U130" s="52">
        <v>24.5</v>
      </c>
    </row>
    <row r="131" spans="1:21" x14ac:dyDescent="0.25">
      <c r="A131" s="77" t="s">
        <v>345</v>
      </c>
      <c r="B131" s="77" t="s">
        <v>189</v>
      </c>
      <c r="C131" s="78" t="s">
        <v>346</v>
      </c>
      <c r="D131" s="79" t="s">
        <v>8</v>
      </c>
      <c r="E131" s="52">
        <v>0</v>
      </c>
      <c r="F131" s="52">
        <v>0</v>
      </c>
      <c r="G131" s="52">
        <v>1</v>
      </c>
      <c r="H131" s="52">
        <v>2</v>
      </c>
      <c r="I131" s="52">
        <v>2</v>
      </c>
      <c r="J131" s="52">
        <v>1</v>
      </c>
      <c r="K131" s="52">
        <v>0</v>
      </c>
      <c r="L131" s="52">
        <v>1</v>
      </c>
      <c r="M131" s="52">
        <v>1</v>
      </c>
      <c r="N131" s="52">
        <v>1</v>
      </c>
      <c r="O131" s="52">
        <v>1</v>
      </c>
      <c r="P131" s="52">
        <v>1</v>
      </c>
      <c r="Q131" s="52">
        <v>1</v>
      </c>
      <c r="R131" s="52">
        <v>1</v>
      </c>
      <c r="S131" s="52">
        <v>0</v>
      </c>
      <c r="T131" s="52">
        <v>1</v>
      </c>
      <c r="U131" s="52">
        <v>14</v>
      </c>
    </row>
    <row r="132" spans="1:21" ht="26.25" x14ac:dyDescent="0.25">
      <c r="A132" s="77" t="s">
        <v>347</v>
      </c>
      <c r="B132" s="77" t="s">
        <v>80</v>
      </c>
      <c r="C132" s="78" t="s">
        <v>348</v>
      </c>
      <c r="D132" s="79" t="s">
        <v>8</v>
      </c>
      <c r="E132" s="52">
        <v>7</v>
      </c>
      <c r="F132" s="52">
        <v>1</v>
      </c>
      <c r="G132" s="52">
        <v>1</v>
      </c>
      <c r="H132" s="52">
        <v>2</v>
      </c>
      <c r="I132" s="52">
        <v>2</v>
      </c>
      <c r="J132" s="52">
        <v>1</v>
      </c>
      <c r="K132" s="52">
        <v>1</v>
      </c>
      <c r="L132" s="52">
        <v>1</v>
      </c>
      <c r="M132" s="52">
        <v>1</v>
      </c>
      <c r="N132" s="52">
        <v>1</v>
      </c>
      <c r="O132" s="52">
        <v>1</v>
      </c>
      <c r="P132" s="52">
        <v>1</v>
      </c>
      <c r="Q132" s="52">
        <v>0</v>
      </c>
      <c r="R132" s="52">
        <v>1</v>
      </c>
      <c r="S132" s="52">
        <v>0</v>
      </c>
      <c r="T132" s="52">
        <v>1</v>
      </c>
      <c r="U132" s="52">
        <v>22</v>
      </c>
    </row>
    <row r="133" spans="1:21" x14ac:dyDescent="0.25">
      <c r="A133" s="77" t="s">
        <v>349</v>
      </c>
      <c r="B133" s="77" t="s">
        <v>205</v>
      </c>
      <c r="C133" s="83" t="s">
        <v>350</v>
      </c>
      <c r="D133" s="79" t="s">
        <v>8</v>
      </c>
      <c r="E133" s="52">
        <v>5.5</v>
      </c>
      <c r="F133" s="52">
        <v>1</v>
      </c>
      <c r="G133" s="52">
        <v>1</v>
      </c>
      <c r="H133" s="52">
        <v>2</v>
      </c>
      <c r="I133" s="52">
        <v>2</v>
      </c>
      <c r="J133" s="52">
        <v>1</v>
      </c>
      <c r="K133" s="52">
        <v>1</v>
      </c>
      <c r="L133" s="52">
        <v>1</v>
      </c>
      <c r="M133" s="52">
        <v>1</v>
      </c>
      <c r="N133" s="52">
        <v>1</v>
      </c>
      <c r="O133" s="52">
        <v>1</v>
      </c>
      <c r="P133" s="52">
        <v>1</v>
      </c>
      <c r="Q133" s="52">
        <v>1</v>
      </c>
      <c r="R133" s="52">
        <v>1</v>
      </c>
      <c r="S133" s="52">
        <v>1</v>
      </c>
      <c r="T133" s="52">
        <v>1</v>
      </c>
      <c r="U133" s="52">
        <v>22.5</v>
      </c>
    </row>
    <row r="134" spans="1:21" ht="26.25" x14ac:dyDescent="0.25">
      <c r="A134" s="77" t="s">
        <v>351</v>
      </c>
      <c r="B134" s="77" t="s">
        <v>205</v>
      </c>
      <c r="C134" s="78" t="s">
        <v>352</v>
      </c>
      <c r="D134" s="79" t="s">
        <v>8</v>
      </c>
      <c r="E134" s="52">
        <v>4.5</v>
      </c>
      <c r="F134" s="52">
        <v>1</v>
      </c>
      <c r="G134" s="52">
        <v>1</v>
      </c>
      <c r="H134" s="52">
        <v>2</v>
      </c>
      <c r="I134" s="52">
        <v>2</v>
      </c>
      <c r="J134" s="52">
        <v>1</v>
      </c>
      <c r="K134" s="52">
        <v>1</v>
      </c>
      <c r="L134" s="52">
        <v>1</v>
      </c>
      <c r="M134" s="52">
        <v>1</v>
      </c>
      <c r="N134" s="52">
        <v>1</v>
      </c>
      <c r="O134" s="52">
        <v>1</v>
      </c>
      <c r="P134" s="52">
        <v>0</v>
      </c>
      <c r="Q134" s="52">
        <v>1</v>
      </c>
      <c r="R134" s="52">
        <v>1</v>
      </c>
      <c r="S134" s="52">
        <v>1</v>
      </c>
      <c r="T134" s="52">
        <v>1</v>
      </c>
      <c r="U134" s="52">
        <v>20.5</v>
      </c>
    </row>
    <row r="135" spans="1:21" ht="39" x14ac:dyDescent="0.25">
      <c r="A135" s="77" t="s">
        <v>353</v>
      </c>
      <c r="B135" s="77" t="s">
        <v>250</v>
      </c>
      <c r="C135" s="78" t="s">
        <v>354</v>
      </c>
      <c r="D135" s="79" t="s">
        <v>8</v>
      </c>
      <c r="E135" s="52">
        <v>0</v>
      </c>
      <c r="F135" s="52">
        <v>1</v>
      </c>
      <c r="G135" s="52">
        <v>1</v>
      </c>
      <c r="H135" s="52">
        <v>2</v>
      </c>
      <c r="I135" s="52">
        <v>2</v>
      </c>
      <c r="J135" s="52">
        <v>1</v>
      </c>
      <c r="K135" s="52">
        <v>1</v>
      </c>
      <c r="L135" s="52">
        <v>1</v>
      </c>
      <c r="M135" s="52">
        <v>1</v>
      </c>
      <c r="N135" s="52">
        <v>1</v>
      </c>
      <c r="O135" s="52">
        <v>1</v>
      </c>
      <c r="P135" s="52">
        <v>0</v>
      </c>
      <c r="Q135" s="52">
        <v>1</v>
      </c>
      <c r="R135" s="52">
        <v>1</v>
      </c>
      <c r="S135" s="52">
        <v>0</v>
      </c>
      <c r="T135" s="52">
        <v>1</v>
      </c>
      <c r="U135" s="52">
        <v>15</v>
      </c>
    </row>
    <row r="136" spans="1:21" x14ac:dyDescent="0.25">
      <c r="A136" s="77" t="s">
        <v>355</v>
      </c>
      <c r="B136" s="77" t="s">
        <v>150</v>
      </c>
      <c r="C136" s="78" t="s">
        <v>356</v>
      </c>
      <c r="D136" s="79" t="s">
        <v>357</v>
      </c>
      <c r="E136" s="52">
        <v>5.5</v>
      </c>
      <c r="F136" s="52">
        <v>1</v>
      </c>
      <c r="G136" s="52">
        <v>1</v>
      </c>
      <c r="H136" s="52">
        <v>2</v>
      </c>
      <c r="I136" s="52">
        <v>2</v>
      </c>
      <c r="J136" s="52">
        <v>1</v>
      </c>
      <c r="K136" s="52">
        <v>0</v>
      </c>
      <c r="L136" s="52">
        <v>1</v>
      </c>
      <c r="M136" s="52">
        <v>1</v>
      </c>
      <c r="N136" s="52">
        <v>1</v>
      </c>
      <c r="O136" s="52">
        <v>1</v>
      </c>
      <c r="P136" s="52">
        <v>1</v>
      </c>
      <c r="Q136" s="52">
        <v>1</v>
      </c>
      <c r="R136" s="52">
        <v>1</v>
      </c>
      <c r="S136" s="52">
        <v>0</v>
      </c>
      <c r="T136" s="52">
        <v>1</v>
      </c>
      <c r="U136" s="52">
        <v>20.5</v>
      </c>
    </row>
    <row r="137" spans="1:21" x14ac:dyDescent="0.25">
      <c r="A137" s="77" t="s">
        <v>358</v>
      </c>
      <c r="B137" s="77" t="s">
        <v>189</v>
      </c>
      <c r="C137" s="78" t="s">
        <v>359</v>
      </c>
      <c r="D137" s="79" t="s">
        <v>8</v>
      </c>
      <c r="E137" s="52">
        <v>0</v>
      </c>
      <c r="F137" s="52">
        <v>0</v>
      </c>
      <c r="G137" s="52">
        <v>1</v>
      </c>
      <c r="H137" s="52">
        <v>2</v>
      </c>
      <c r="I137" s="52">
        <v>2</v>
      </c>
      <c r="J137" s="52">
        <v>1</v>
      </c>
      <c r="K137" s="52">
        <v>0</v>
      </c>
      <c r="L137" s="52">
        <v>1</v>
      </c>
      <c r="M137" s="52">
        <v>1</v>
      </c>
      <c r="N137" s="52">
        <v>1</v>
      </c>
      <c r="O137" s="52">
        <v>1</v>
      </c>
      <c r="P137" s="52">
        <v>1</v>
      </c>
      <c r="Q137" s="52">
        <v>1</v>
      </c>
      <c r="R137" s="52">
        <v>0</v>
      </c>
      <c r="S137" s="52">
        <v>1</v>
      </c>
      <c r="T137" s="52">
        <v>1</v>
      </c>
      <c r="U137" s="52">
        <v>14</v>
      </c>
    </row>
    <row r="138" spans="1:21" ht="26.25" x14ac:dyDescent="0.25">
      <c r="A138" s="77" t="s">
        <v>361</v>
      </c>
      <c r="B138" s="77" t="s">
        <v>360</v>
      </c>
      <c r="C138" s="78" t="s">
        <v>362</v>
      </c>
      <c r="D138" s="79" t="s">
        <v>8</v>
      </c>
      <c r="E138" s="52">
        <v>0</v>
      </c>
      <c r="F138" s="52">
        <v>0</v>
      </c>
      <c r="G138" s="52">
        <v>1</v>
      </c>
      <c r="H138" s="52">
        <v>2</v>
      </c>
      <c r="I138" s="52">
        <v>2</v>
      </c>
      <c r="J138" s="52">
        <v>1</v>
      </c>
      <c r="K138" s="52">
        <v>1</v>
      </c>
      <c r="L138" s="52">
        <v>1</v>
      </c>
      <c r="M138" s="52">
        <v>1</v>
      </c>
      <c r="N138" s="52">
        <v>1</v>
      </c>
      <c r="O138" s="52">
        <v>1</v>
      </c>
      <c r="P138" s="52">
        <v>1</v>
      </c>
      <c r="Q138" s="52">
        <v>1</v>
      </c>
      <c r="R138" s="52">
        <v>1</v>
      </c>
      <c r="S138" s="52">
        <v>1</v>
      </c>
      <c r="T138" s="52">
        <v>1</v>
      </c>
      <c r="U138" s="52">
        <v>16</v>
      </c>
    </row>
    <row r="139" spans="1:21" ht="39" x14ac:dyDescent="0.25">
      <c r="A139" s="77" t="s">
        <v>363</v>
      </c>
      <c r="B139" s="77" t="s">
        <v>393</v>
      </c>
      <c r="C139" s="78" t="s">
        <v>364</v>
      </c>
      <c r="D139" s="79" t="s">
        <v>8</v>
      </c>
      <c r="E139" s="52">
        <v>0</v>
      </c>
      <c r="F139" s="52">
        <v>1</v>
      </c>
      <c r="G139" s="52">
        <v>1</v>
      </c>
      <c r="H139" s="52">
        <v>2</v>
      </c>
      <c r="I139" s="52">
        <v>2</v>
      </c>
      <c r="J139" s="52">
        <v>1</v>
      </c>
      <c r="K139" s="52">
        <v>1</v>
      </c>
      <c r="L139" s="52">
        <v>1</v>
      </c>
      <c r="M139" s="52">
        <v>1</v>
      </c>
      <c r="N139" s="52">
        <v>1</v>
      </c>
      <c r="O139" s="52">
        <v>1</v>
      </c>
      <c r="P139" s="52">
        <v>0</v>
      </c>
      <c r="Q139" s="52">
        <v>1</v>
      </c>
      <c r="R139" s="52">
        <v>1</v>
      </c>
      <c r="S139" s="52">
        <v>0</v>
      </c>
      <c r="T139" s="52">
        <v>1</v>
      </c>
      <c r="U139" s="52">
        <v>15</v>
      </c>
    </row>
    <row r="140" spans="1:21" ht="26.25" x14ac:dyDescent="0.25">
      <c r="A140" s="77" t="s">
        <v>366</v>
      </c>
      <c r="B140" s="77" t="s">
        <v>365</v>
      </c>
      <c r="C140" s="84" t="s">
        <v>367</v>
      </c>
      <c r="D140" s="85" t="s">
        <v>8</v>
      </c>
      <c r="E140" s="52">
        <v>7.5</v>
      </c>
      <c r="F140" s="52">
        <v>1</v>
      </c>
      <c r="G140" s="52">
        <v>1</v>
      </c>
      <c r="H140" s="52">
        <v>2</v>
      </c>
      <c r="I140" s="52">
        <v>2</v>
      </c>
      <c r="J140" s="52">
        <v>1</v>
      </c>
      <c r="K140" s="52">
        <v>0</v>
      </c>
      <c r="L140" s="52">
        <v>1</v>
      </c>
      <c r="M140" s="52">
        <v>1</v>
      </c>
      <c r="N140" s="52">
        <v>1</v>
      </c>
      <c r="O140" s="52">
        <v>1</v>
      </c>
      <c r="P140" s="52">
        <v>0</v>
      </c>
      <c r="Q140" s="52">
        <v>1</v>
      </c>
      <c r="R140" s="52">
        <v>1</v>
      </c>
      <c r="S140" s="52">
        <v>1</v>
      </c>
      <c r="T140" s="52">
        <v>1</v>
      </c>
      <c r="U140" s="52">
        <v>22.5</v>
      </c>
    </row>
    <row r="141" spans="1:21" x14ac:dyDescent="0.25">
      <c r="A141" s="86" t="s">
        <v>369</v>
      </c>
      <c r="B141" s="87" t="s">
        <v>368</v>
      </c>
      <c r="C141" s="78" t="s">
        <v>370</v>
      </c>
      <c r="D141" s="79" t="s">
        <v>357</v>
      </c>
      <c r="E141" s="52">
        <v>0</v>
      </c>
      <c r="F141" s="52">
        <v>0</v>
      </c>
      <c r="G141" s="52">
        <v>1</v>
      </c>
      <c r="H141" s="52">
        <v>2</v>
      </c>
      <c r="I141" s="52">
        <v>2</v>
      </c>
      <c r="J141" s="52">
        <v>1</v>
      </c>
      <c r="K141" s="52">
        <v>0</v>
      </c>
      <c r="L141" s="52">
        <v>1</v>
      </c>
      <c r="M141" s="52">
        <v>1</v>
      </c>
      <c r="N141" s="52">
        <v>1</v>
      </c>
      <c r="O141" s="52">
        <v>1</v>
      </c>
      <c r="P141" s="52">
        <v>1</v>
      </c>
      <c r="Q141" s="52">
        <v>1</v>
      </c>
      <c r="R141" s="52">
        <v>1</v>
      </c>
      <c r="S141" s="52">
        <v>1</v>
      </c>
      <c r="T141" s="52">
        <v>1</v>
      </c>
      <c r="U141" s="52">
        <v>15</v>
      </c>
    </row>
    <row r="142" spans="1:21" x14ac:dyDescent="0.25">
      <c r="A142" s="77" t="s">
        <v>371</v>
      </c>
      <c r="B142" s="77" t="s">
        <v>42</v>
      </c>
      <c r="C142" s="78" t="s">
        <v>372</v>
      </c>
      <c r="D142" s="79" t="s">
        <v>8</v>
      </c>
      <c r="E142" s="52">
        <v>0</v>
      </c>
      <c r="F142" s="52">
        <v>0</v>
      </c>
      <c r="G142" s="52">
        <v>1</v>
      </c>
      <c r="H142" s="52">
        <v>2</v>
      </c>
      <c r="I142" s="52">
        <v>2</v>
      </c>
      <c r="J142" s="52">
        <v>1</v>
      </c>
      <c r="K142" s="52">
        <v>1</v>
      </c>
      <c r="L142" s="52">
        <v>1</v>
      </c>
      <c r="M142" s="52">
        <v>1</v>
      </c>
      <c r="N142" s="52">
        <v>1</v>
      </c>
      <c r="O142" s="52">
        <v>1</v>
      </c>
      <c r="P142" s="52">
        <v>1</v>
      </c>
      <c r="Q142" s="52">
        <v>1</v>
      </c>
      <c r="R142" s="52">
        <v>1</v>
      </c>
      <c r="S142" s="52">
        <v>1</v>
      </c>
      <c r="T142" s="52">
        <v>1</v>
      </c>
      <c r="U142" s="52">
        <v>16</v>
      </c>
    </row>
    <row r="143" spans="1:21" x14ac:dyDescent="0.25">
      <c r="A143" s="77" t="s">
        <v>373</v>
      </c>
      <c r="B143" s="77" t="s">
        <v>42</v>
      </c>
      <c r="C143" s="78" t="s">
        <v>374</v>
      </c>
      <c r="D143" s="79" t="s">
        <v>8</v>
      </c>
      <c r="E143" s="52">
        <v>0</v>
      </c>
      <c r="F143" s="52">
        <v>0</v>
      </c>
      <c r="G143" s="52">
        <v>1</v>
      </c>
      <c r="H143" s="52">
        <v>2</v>
      </c>
      <c r="I143" s="52">
        <v>2</v>
      </c>
      <c r="J143" s="52">
        <v>1</v>
      </c>
      <c r="K143" s="52">
        <v>1</v>
      </c>
      <c r="L143" s="52">
        <v>1</v>
      </c>
      <c r="M143" s="52">
        <v>1</v>
      </c>
      <c r="N143" s="52">
        <v>1</v>
      </c>
      <c r="O143" s="52">
        <v>1</v>
      </c>
      <c r="P143" s="52">
        <v>1</v>
      </c>
      <c r="Q143" s="52">
        <v>1</v>
      </c>
      <c r="R143" s="52">
        <v>1</v>
      </c>
      <c r="S143" s="52">
        <v>1</v>
      </c>
      <c r="T143" s="52">
        <v>1</v>
      </c>
      <c r="U143" s="52">
        <v>16</v>
      </c>
    </row>
    <row r="144" spans="1:21" ht="39" x14ac:dyDescent="0.25">
      <c r="A144" s="77" t="s">
        <v>375</v>
      </c>
      <c r="B144" s="77" t="s">
        <v>290</v>
      </c>
      <c r="C144" s="78" t="s">
        <v>376</v>
      </c>
      <c r="D144" s="79" t="s">
        <v>8</v>
      </c>
      <c r="E144" s="52">
        <v>0</v>
      </c>
      <c r="F144" s="52">
        <v>1</v>
      </c>
      <c r="G144" s="52">
        <v>1</v>
      </c>
      <c r="H144" s="52">
        <v>2</v>
      </c>
      <c r="I144" s="52">
        <v>2</v>
      </c>
      <c r="J144" s="52">
        <v>1</v>
      </c>
      <c r="K144" s="52">
        <v>1</v>
      </c>
      <c r="L144" s="52">
        <v>1</v>
      </c>
      <c r="M144" s="52">
        <v>1</v>
      </c>
      <c r="N144" s="52">
        <v>1</v>
      </c>
      <c r="O144" s="52">
        <v>1</v>
      </c>
      <c r="P144" s="52">
        <v>1</v>
      </c>
      <c r="Q144" s="52">
        <v>1</v>
      </c>
      <c r="R144" s="52">
        <v>1</v>
      </c>
      <c r="S144" s="52">
        <v>1</v>
      </c>
      <c r="T144" s="52">
        <v>1</v>
      </c>
      <c r="U144" s="52">
        <v>17</v>
      </c>
    </row>
    <row r="145" spans="1:21" x14ac:dyDescent="0.25">
      <c r="A145" s="77" t="s">
        <v>378</v>
      </c>
      <c r="B145" s="77" t="s">
        <v>377</v>
      </c>
      <c r="C145" s="78" t="s">
        <v>379</v>
      </c>
      <c r="D145" s="79" t="s">
        <v>380</v>
      </c>
      <c r="E145" s="52">
        <v>0</v>
      </c>
      <c r="F145" s="52">
        <v>0</v>
      </c>
      <c r="G145" s="52">
        <v>1</v>
      </c>
      <c r="H145" s="52">
        <v>2</v>
      </c>
      <c r="I145" s="52">
        <v>2</v>
      </c>
      <c r="J145" s="52">
        <v>1</v>
      </c>
      <c r="K145" s="52">
        <v>1</v>
      </c>
      <c r="L145" s="52">
        <v>1</v>
      </c>
      <c r="M145" s="52">
        <v>1</v>
      </c>
      <c r="N145" s="52">
        <v>1</v>
      </c>
      <c r="O145" s="52">
        <v>1</v>
      </c>
      <c r="P145" s="52">
        <v>0</v>
      </c>
      <c r="Q145" s="52">
        <v>1</v>
      </c>
      <c r="R145" s="52">
        <v>1</v>
      </c>
      <c r="S145" s="52">
        <v>1</v>
      </c>
      <c r="T145" s="52">
        <v>1</v>
      </c>
      <c r="U145" s="52">
        <v>15</v>
      </c>
    </row>
    <row r="146" spans="1:21" ht="26.25" x14ac:dyDescent="0.25">
      <c r="A146" s="77" t="s">
        <v>381</v>
      </c>
      <c r="B146" s="77" t="s">
        <v>5</v>
      </c>
      <c r="C146" s="78" t="s">
        <v>382</v>
      </c>
      <c r="D146" s="79" t="s">
        <v>380</v>
      </c>
      <c r="E146" s="52">
        <v>7</v>
      </c>
      <c r="F146" s="52">
        <v>0</v>
      </c>
      <c r="G146" s="52">
        <v>1</v>
      </c>
      <c r="H146" s="52">
        <v>2</v>
      </c>
      <c r="I146" s="52">
        <v>2</v>
      </c>
      <c r="J146" s="52">
        <v>1</v>
      </c>
      <c r="K146" s="52">
        <v>1</v>
      </c>
      <c r="L146" s="52">
        <v>1</v>
      </c>
      <c r="M146" s="52">
        <v>1</v>
      </c>
      <c r="N146" s="52">
        <v>1</v>
      </c>
      <c r="O146" s="52">
        <v>1</v>
      </c>
      <c r="P146" s="52">
        <v>0</v>
      </c>
      <c r="Q146" s="52">
        <v>1</v>
      </c>
      <c r="R146" s="52">
        <v>0</v>
      </c>
      <c r="S146" s="52">
        <v>0</v>
      </c>
      <c r="T146" s="52">
        <v>1</v>
      </c>
      <c r="U146" s="52">
        <v>20</v>
      </c>
    </row>
    <row r="147" spans="1:21" x14ac:dyDescent="0.25">
      <c r="A147" s="77" t="s">
        <v>384</v>
      </c>
      <c r="B147" s="77" t="s">
        <v>383</v>
      </c>
      <c r="C147" s="78" t="s">
        <v>385</v>
      </c>
      <c r="D147" s="79" t="s">
        <v>357</v>
      </c>
      <c r="E147" s="52">
        <v>5.5</v>
      </c>
      <c r="F147" s="52">
        <v>1</v>
      </c>
      <c r="G147" s="52">
        <v>1</v>
      </c>
      <c r="H147" s="52">
        <v>2</v>
      </c>
      <c r="I147" s="52">
        <v>2</v>
      </c>
      <c r="J147" s="52">
        <v>1</v>
      </c>
      <c r="K147" s="52">
        <v>0</v>
      </c>
      <c r="L147" s="52">
        <v>1</v>
      </c>
      <c r="M147" s="52">
        <v>1</v>
      </c>
      <c r="N147" s="52">
        <v>1</v>
      </c>
      <c r="O147" s="52">
        <v>1</v>
      </c>
      <c r="P147" s="52">
        <v>1</v>
      </c>
      <c r="Q147" s="52">
        <v>0</v>
      </c>
      <c r="R147" s="52">
        <v>1</v>
      </c>
      <c r="S147" s="52">
        <v>1</v>
      </c>
      <c r="T147" s="52">
        <v>1</v>
      </c>
      <c r="U147" s="52">
        <v>20.5</v>
      </c>
    </row>
    <row r="148" spans="1:21" x14ac:dyDescent="0.25">
      <c r="A148" s="77" t="s">
        <v>387</v>
      </c>
      <c r="B148" s="77" t="s">
        <v>386</v>
      </c>
      <c r="C148" s="78" t="s">
        <v>388</v>
      </c>
      <c r="D148" s="79" t="s">
        <v>357</v>
      </c>
      <c r="E148" s="52">
        <v>0</v>
      </c>
      <c r="F148" s="52">
        <v>0</v>
      </c>
      <c r="G148" s="52">
        <v>1</v>
      </c>
      <c r="H148" s="52">
        <v>2</v>
      </c>
      <c r="I148" s="52">
        <v>2</v>
      </c>
      <c r="J148" s="52">
        <v>1</v>
      </c>
      <c r="K148" s="52">
        <v>1</v>
      </c>
      <c r="L148" s="52">
        <v>1</v>
      </c>
      <c r="M148" s="52">
        <v>1</v>
      </c>
      <c r="N148" s="52">
        <v>1</v>
      </c>
      <c r="O148" s="52">
        <v>1</v>
      </c>
      <c r="P148" s="52">
        <v>1</v>
      </c>
      <c r="Q148" s="52">
        <v>1</v>
      </c>
      <c r="R148" s="52">
        <v>1</v>
      </c>
      <c r="S148" s="52">
        <v>1</v>
      </c>
      <c r="T148" s="52">
        <v>1</v>
      </c>
      <c r="U148" s="52">
        <v>16</v>
      </c>
    </row>
    <row r="149" spans="1:21" x14ac:dyDescent="0.25">
      <c r="A149" s="77" t="s">
        <v>389</v>
      </c>
      <c r="B149" s="77" t="s">
        <v>230</v>
      </c>
      <c r="C149" s="78" t="s">
        <v>390</v>
      </c>
      <c r="D149" s="79" t="s">
        <v>380</v>
      </c>
      <c r="E149" s="52">
        <v>0</v>
      </c>
      <c r="F149" s="52">
        <v>0</v>
      </c>
      <c r="G149" s="52">
        <v>1</v>
      </c>
      <c r="H149" s="52">
        <v>2</v>
      </c>
      <c r="I149" s="52">
        <v>2</v>
      </c>
      <c r="J149" s="52">
        <v>1</v>
      </c>
      <c r="K149" s="52">
        <v>1</v>
      </c>
      <c r="L149" s="52">
        <v>1</v>
      </c>
      <c r="M149" s="52">
        <v>1</v>
      </c>
      <c r="N149" s="52">
        <v>1</v>
      </c>
      <c r="O149" s="52">
        <v>1</v>
      </c>
      <c r="P149" s="52">
        <v>1</v>
      </c>
      <c r="Q149" s="52">
        <v>1</v>
      </c>
      <c r="R149" s="52">
        <v>1</v>
      </c>
      <c r="S149" s="52">
        <v>0</v>
      </c>
      <c r="T149" s="52">
        <v>1</v>
      </c>
      <c r="U149" s="52">
        <v>15</v>
      </c>
    </row>
    <row r="150" spans="1:21" ht="51.75" x14ac:dyDescent="0.25">
      <c r="A150" s="77" t="s">
        <v>391</v>
      </c>
      <c r="B150" s="77" t="s">
        <v>412</v>
      </c>
      <c r="C150" s="78" t="s">
        <v>392</v>
      </c>
      <c r="D150" s="79" t="s">
        <v>8</v>
      </c>
      <c r="E150" s="52">
        <v>0</v>
      </c>
      <c r="F150" s="52">
        <v>1</v>
      </c>
      <c r="G150" s="52">
        <v>1</v>
      </c>
      <c r="H150" s="52">
        <v>2</v>
      </c>
      <c r="I150" s="52">
        <v>2</v>
      </c>
      <c r="J150" s="52">
        <v>1</v>
      </c>
      <c r="K150" s="52">
        <v>0</v>
      </c>
      <c r="L150" s="52">
        <v>1</v>
      </c>
      <c r="M150" s="52">
        <v>1</v>
      </c>
      <c r="N150" s="52">
        <v>1</v>
      </c>
      <c r="O150" s="52">
        <v>1</v>
      </c>
      <c r="P150" s="52">
        <v>1</v>
      </c>
      <c r="Q150" s="52">
        <v>1</v>
      </c>
      <c r="R150" s="52">
        <v>1</v>
      </c>
      <c r="S150" s="52">
        <v>1</v>
      </c>
      <c r="T150" s="52">
        <v>1</v>
      </c>
      <c r="U150" s="52">
        <v>16</v>
      </c>
    </row>
  </sheetData>
  <conditionalFormatting sqref="C13">
    <cfRule type="expression" dxfId="0" priority="1">
      <formula>(#REF!&gt;1)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150"/>
  <sheetViews>
    <sheetView topLeftCell="A15" workbookViewId="0">
      <selection activeCell="C32" sqref="C32"/>
    </sheetView>
  </sheetViews>
  <sheetFormatPr defaultColWidth="11" defaultRowHeight="15.75" x14ac:dyDescent="0.25"/>
  <cols>
    <col min="1" max="1" width="53.375" customWidth="1"/>
  </cols>
  <sheetData>
    <row r="1" spans="1:1" x14ac:dyDescent="0.25">
      <c r="A1" t="s">
        <v>429</v>
      </c>
    </row>
    <row r="2" spans="1:1" x14ac:dyDescent="0.25">
      <c r="A2" s="2" t="s">
        <v>6</v>
      </c>
    </row>
    <row r="3" spans="1:1" x14ac:dyDescent="0.25">
      <c r="A3" s="2" t="s">
        <v>288</v>
      </c>
    </row>
    <row r="4" spans="1:1" x14ac:dyDescent="0.25">
      <c r="A4" s="2" t="s">
        <v>25</v>
      </c>
    </row>
    <row r="5" spans="1:1" x14ac:dyDescent="0.25">
      <c r="A5" s="2" t="s">
        <v>248</v>
      </c>
    </row>
    <row r="6" spans="1:1" x14ac:dyDescent="0.25">
      <c r="A6" s="2" t="s">
        <v>225</v>
      </c>
    </row>
    <row r="7" spans="1:1" x14ac:dyDescent="0.25">
      <c r="A7" s="2" t="s">
        <v>31</v>
      </c>
    </row>
    <row r="8" spans="1:1" x14ac:dyDescent="0.25">
      <c r="A8" s="2" t="s">
        <v>34</v>
      </c>
    </row>
    <row r="9" spans="1:1" x14ac:dyDescent="0.25">
      <c r="A9" s="2" t="s">
        <v>38</v>
      </c>
    </row>
    <row r="10" spans="1:1" x14ac:dyDescent="0.25">
      <c r="A10" s="2" t="s">
        <v>322</v>
      </c>
    </row>
    <row r="11" spans="1:1" ht="51.75" x14ac:dyDescent="0.25">
      <c r="A11" s="2" t="s">
        <v>314</v>
      </c>
    </row>
    <row r="12" spans="1:1" x14ac:dyDescent="0.25">
      <c r="A12" s="2" t="s">
        <v>48</v>
      </c>
    </row>
    <row r="13" spans="1:1" x14ac:dyDescent="0.25">
      <c r="A13" s="2" t="s">
        <v>305</v>
      </c>
    </row>
    <row r="14" spans="1:1" x14ac:dyDescent="0.25">
      <c r="A14" s="2" t="s">
        <v>332</v>
      </c>
    </row>
    <row r="15" spans="1:1" x14ac:dyDescent="0.25">
      <c r="A15" s="2" t="s">
        <v>51</v>
      </c>
    </row>
    <row r="16" spans="1:1" x14ac:dyDescent="0.25">
      <c r="A16" s="2" t="s">
        <v>381</v>
      </c>
    </row>
    <row r="17" spans="1:1" x14ac:dyDescent="0.25">
      <c r="A17" s="2" t="s">
        <v>53</v>
      </c>
    </row>
    <row r="18" spans="1:1" x14ac:dyDescent="0.25">
      <c r="A18" s="2" t="s">
        <v>251</v>
      </c>
    </row>
    <row r="19" spans="1:1" x14ac:dyDescent="0.25">
      <c r="A19" s="2" t="s">
        <v>353</v>
      </c>
    </row>
    <row r="20" spans="1:1" x14ac:dyDescent="0.25">
      <c r="A20" s="2" t="s">
        <v>391</v>
      </c>
    </row>
    <row r="21" spans="1:1" x14ac:dyDescent="0.25">
      <c r="A21" s="2" t="s">
        <v>55</v>
      </c>
    </row>
    <row r="22" spans="1:1" x14ac:dyDescent="0.25">
      <c r="A22" s="2" t="s">
        <v>234</v>
      </c>
    </row>
    <row r="23" spans="1:1" x14ac:dyDescent="0.25">
      <c r="A23" s="2" t="s">
        <v>58</v>
      </c>
    </row>
    <row r="24" spans="1:1" x14ac:dyDescent="0.25">
      <c r="A24" s="2" t="s">
        <v>254</v>
      </c>
    </row>
    <row r="25" spans="1:1" x14ac:dyDescent="0.25">
      <c r="A25" s="12" t="s">
        <v>404</v>
      </c>
    </row>
    <row r="26" spans="1:1" x14ac:dyDescent="0.25">
      <c r="A26" s="2" t="s">
        <v>61</v>
      </c>
    </row>
    <row r="27" spans="1:1" x14ac:dyDescent="0.25">
      <c r="A27" s="2" t="s">
        <v>63</v>
      </c>
    </row>
    <row r="28" spans="1:1" x14ac:dyDescent="0.25">
      <c r="A28" s="2" t="s">
        <v>338</v>
      </c>
    </row>
    <row r="29" spans="1:1" x14ac:dyDescent="0.25">
      <c r="A29" s="2" t="s">
        <v>403</v>
      </c>
    </row>
    <row r="30" spans="1:1" x14ac:dyDescent="0.25">
      <c r="A30" s="2" t="s">
        <v>300</v>
      </c>
    </row>
    <row r="31" spans="1:1" x14ac:dyDescent="0.25">
      <c r="A31" s="2" t="s">
        <v>72</v>
      </c>
    </row>
    <row r="32" spans="1:1" ht="51.75" x14ac:dyDescent="0.25">
      <c r="A32" s="2" t="s">
        <v>538</v>
      </c>
    </row>
    <row r="33" spans="1:1" x14ac:dyDescent="0.25">
      <c r="A33" s="2" t="s">
        <v>75</v>
      </c>
    </row>
    <row r="34" spans="1:1" x14ac:dyDescent="0.25">
      <c r="A34" s="2" t="s">
        <v>316</v>
      </c>
    </row>
    <row r="35" spans="1:1" x14ac:dyDescent="0.25">
      <c r="A35" s="2" t="s">
        <v>78</v>
      </c>
    </row>
    <row r="36" spans="1:1" x14ac:dyDescent="0.25">
      <c r="A36" s="2" t="s">
        <v>81</v>
      </c>
    </row>
    <row r="37" spans="1:1" x14ac:dyDescent="0.25">
      <c r="A37" s="2" t="s">
        <v>83</v>
      </c>
    </row>
    <row r="38" spans="1:1" ht="39" x14ac:dyDescent="0.25">
      <c r="A38" s="2" t="s">
        <v>88</v>
      </c>
    </row>
    <row r="39" spans="1:1" x14ac:dyDescent="0.25">
      <c r="A39" s="2" t="s">
        <v>274</v>
      </c>
    </row>
    <row r="40" spans="1:1" x14ac:dyDescent="0.25">
      <c r="A40" s="2" t="s">
        <v>274</v>
      </c>
    </row>
    <row r="41" spans="1:1" x14ac:dyDescent="0.25">
      <c r="A41" s="2" t="s">
        <v>85</v>
      </c>
    </row>
    <row r="42" spans="1:1" x14ac:dyDescent="0.25">
      <c r="A42" s="2" t="s">
        <v>281</v>
      </c>
    </row>
    <row r="43" spans="1:1" x14ac:dyDescent="0.25">
      <c r="A43" s="2" t="s">
        <v>298</v>
      </c>
    </row>
    <row r="44" spans="1:1" x14ac:dyDescent="0.25">
      <c r="A44" s="2" t="s">
        <v>216</v>
      </c>
    </row>
    <row r="45" spans="1:1" x14ac:dyDescent="0.25">
      <c r="A45" s="2" t="s">
        <v>328</v>
      </c>
    </row>
    <row r="46" spans="1:1" ht="26.25" x14ac:dyDescent="0.25">
      <c r="A46" s="2" t="s">
        <v>93</v>
      </c>
    </row>
    <row r="47" spans="1:1" ht="26.25" x14ac:dyDescent="0.25">
      <c r="A47" s="2" t="s">
        <v>95</v>
      </c>
    </row>
    <row r="48" spans="1:1" x14ac:dyDescent="0.25">
      <c r="A48" s="2" t="s">
        <v>97</v>
      </c>
    </row>
    <row r="49" spans="1:1" x14ac:dyDescent="0.25">
      <c r="A49" s="2" t="s">
        <v>99</v>
      </c>
    </row>
    <row r="50" spans="1:1" x14ac:dyDescent="0.25">
      <c r="A50" s="2" t="s">
        <v>102</v>
      </c>
    </row>
    <row r="51" spans="1:1" x14ac:dyDescent="0.25">
      <c r="A51" s="2" t="s">
        <v>104</v>
      </c>
    </row>
    <row r="52" spans="1:1" x14ac:dyDescent="0.25">
      <c r="A52" s="2" t="s">
        <v>283</v>
      </c>
    </row>
    <row r="53" spans="1:1" x14ac:dyDescent="0.25">
      <c r="A53" s="2" t="s">
        <v>361</v>
      </c>
    </row>
    <row r="54" spans="1:1" x14ac:dyDescent="0.25">
      <c r="A54" s="2" t="s">
        <v>40</v>
      </c>
    </row>
    <row r="55" spans="1:1" x14ac:dyDescent="0.25">
      <c r="A55" s="2" t="s">
        <v>343</v>
      </c>
    </row>
    <row r="56" spans="1:1" x14ac:dyDescent="0.25">
      <c r="A56" s="2" t="s">
        <v>109</v>
      </c>
    </row>
    <row r="57" spans="1:1" x14ac:dyDescent="0.25">
      <c r="A57" s="2" t="s">
        <v>222</v>
      </c>
    </row>
    <row r="58" spans="1:1" x14ac:dyDescent="0.25">
      <c r="A58" s="2" t="s">
        <v>387</v>
      </c>
    </row>
    <row r="59" spans="1:1" x14ac:dyDescent="0.25">
      <c r="A59" s="2" t="s">
        <v>66</v>
      </c>
    </row>
    <row r="60" spans="1:1" x14ac:dyDescent="0.25">
      <c r="A60" s="2" t="s">
        <v>112</v>
      </c>
    </row>
    <row r="61" spans="1:1" x14ac:dyDescent="0.25">
      <c r="A61" s="2" t="s">
        <v>106</v>
      </c>
    </row>
    <row r="62" spans="1:1" x14ac:dyDescent="0.25">
      <c r="A62" s="2" t="s">
        <v>119</v>
      </c>
    </row>
    <row r="63" spans="1:1" x14ac:dyDescent="0.25">
      <c r="A63" s="2" t="s">
        <v>389</v>
      </c>
    </row>
    <row r="64" spans="1:1" x14ac:dyDescent="0.25">
      <c r="A64" s="2" t="s">
        <v>347</v>
      </c>
    </row>
    <row r="65" spans="1:1" x14ac:dyDescent="0.25">
      <c r="A65" s="2" t="s">
        <v>114</v>
      </c>
    </row>
    <row r="66" spans="1:1" x14ac:dyDescent="0.25">
      <c r="A66" s="2" t="s">
        <v>345</v>
      </c>
    </row>
    <row r="67" spans="1:1" x14ac:dyDescent="0.25">
      <c r="A67" s="2" t="s">
        <v>187</v>
      </c>
    </row>
    <row r="68" spans="1:1" x14ac:dyDescent="0.25">
      <c r="A68" s="2" t="s">
        <v>116</v>
      </c>
    </row>
    <row r="69" spans="1:1" x14ac:dyDescent="0.25">
      <c r="A69" s="2" t="s">
        <v>384</v>
      </c>
    </row>
    <row r="70" spans="1:1" x14ac:dyDescent="0.25">
      <c r="A70" s="2" t="s">
        <v>260</v>
      </c>
    </row>
    <row r="71" spans="1:1" x14ac:dyDescent="0.25">
      <c r="A71" s="2" t="s">
        <v>285</v>
      </c>
    </row>
    <row r="72" spans="1:1" ht="26.25" x14ac:dyDescent="0.25">
      <c r="A72" s="2" t="s">
        <v>121</v>
      </c>
    </row>
    <row r="73" spans="1:1" x14ac:dyDescent="0.25">
      <c r="A73" s="2" t="s">
        <v>124</v>
      </c>
    </row>
    <row r="74" spans="1:1" x14ac:dyDescent="0.25">
      <c r="A74" s="2" t="s">
        <v>127</v>
      </c>
    </row>
    <row r="75" spans="1:1" x14ac:dyDescent="0.25">
      <c r="A75" s="2" t="s">
        <v>130</v>
      </c>
    </row>
    <row r="76" spans="1:1" x14ac:dyDescent="0.25">
      <c r="A76" s="2" t="s">
        <v>133</v>
      </c>
    </row>
    <row r="77" spans="1:1" x14ac:dyDescent="0.25">
      <c r="A77" s="2" t="s">
        <v>139</v>
      </c>
    </row>
    <row r="78" spans="1:1" x14ac:dyDescent="0.25">
      <c r="A78" s="2" t="s">
        <v>141</v>
      </c>
    </row>
    <row r="79" spans="1:1" x14ac:dyDescent="0.25">
      <c r="A79" s="2" t="s">
        <v>375</v>
      </c>
    </row>
    <row r="80" spans="1:1" x14ac:dyDescent="0.25">
      <c r="A80" s="2" t="s">
        <v>294</v>
      </c>
    </row>
    <row r="81" spans="1:1" ht="39" x14ac:dyDescent="0.25">
      <c r="A81" s="2" t="s">
        <v>537</v>
      </c>
    </row>
    <row r="82" spans="1:1" x14ac:dyDescent="0.25">
      <c r="A82" s="2" t="s">
        <v>143</v>
      </c>
    </row>
    <row r="83" spans="1:1" x14ac:dyDescent="0.25">
      <c r="A83" s="2" t="s">
        <v>291</v>
      </c>
    </row>
    <row r="84" spans="1:1" x14ac:dyDescent="0.25">
      <c r="A84" s="2" t="s">
        <v>146</v>
      </c>
    </row>
    <row r="85" spans="1:1" x14ac:dyDescent="0.25">
      <c r="A85" s="2" t="s">
        <v>148</v>
      </c>
    </row>
    <row r="86" spans="1:1" x14ac:dyDescent="0.25">
      <c r="A86" s="2" t="s">
        <v>311</v>
      </c>
    </row>
    <row r="87" spans="1:1" x14ac:dyDescent="0.25">
      <c r="A87" s="2" t="s">
        <v>151</v>
      </c>
    </row>
    <row r="88" spans="1:1" x14ac:dyDescent="0.25">
      <c r="A88" s="2" t="s">
        <v>153</v>
      </c>
    </row>
    <row r="89" spans="1:1" x14ac:dyDescent="0.25">
      <c r="A89" s="2" t="s">
        <v>155</v>
      </c>
    </row>
    <row r="90" spans="1:1" x14ac:dyDescent="0.25">
      <c r="A90" s="2" t="s">
        <v>269</v>
      </c>
    </row>
    <row r="91" spans="1:1" x14ac:dyDescent="0.25">
      <c r="A91" s="2" t="s">
        <v>378</v>
      </c>
    </row>
    <row r="92" spans="1:1" x14ac:dyDescent="0.25">
      <c r="A92" s="2" t="s">
        <v>160</v>
      </c>
    </row>
    <row r="93" spans="1:1" x14ac:dyDescent="0.25">
      <c r="A93" s="2" t="s">
        <v>319</v>
      </c>
    </row>
    <row r="94" spans="1:1" ht="26.25" x14ac:dyDescent="0.25">
      <c r="A94" s="2" t="s">
        <v>91</v>
      </c>
    </row>
    <row r="95" spans="1:1" x14ac:dyDescent="0.25">
      <c r="A95" s="2" t="s">
        <v>181</v>
      </c>
    </row>
    <row r="96" spans="1:1" x14ac:dyDescent="0.25">
      <c r="A96" s="2" t="s">
        <v>163</v>
      </c>
    </row>
    <row r="97" spans="1:1" x14ac:dyDescent="0.25">
      <c r="A97" s="2" t="s">
        <v>174</v>
      </c>
    </row>
    <row r="98" spans="1:1" x14ac:dyDescent="0.25">
      <c r="A98" s="2" t="s">
        <v>172</v>
      </c>
    </row>
    <row r="99" spans="1:1" x14ac:dyDescent="0.25">
      <c r="A99" s="2" t="s">
        <v>167</v>
      </c>
    </row>
    <row r="100" spans="1:1" x14ac:dyDescent="0.25">
      <c r="A100" s="2" t="s">
        <v>169</v>
      </c>
    </row>
    <row r="101" spans="1:1" x14ac:dyDescent="0.25">
      <c r="A101" s="2" t="s">
        <v>179</v>
      </c>
    </row>
    <row r="102" spans="1:1" ht="26.25" x14ac:dyDescent="0.25">
      <c r="A102" s="2" t="s">
        <v>211</v>
      </c>
    </row>
    <row r="103" spans="1:1" ht="26.25" x14ac:dyDescent="0.25">
      <c r="A103" s="2" t="s">
        <v>183</v>
      </c>
    </row>
    <row r="104" spans="1:1" x14ac:dyDescent="0.25">
      <c r="A104" s="2" t="s">
        <v>136</v>
      </c>
    </row>
    <row r="105" spans="1:1" x14ac:dyDescent="0.25">
      <c r="A105" s="2" t="s">
        <v>358</v>
      </c>
    </row>
    <row r="106" spans="1:1" x14ac:dyDescent="0.25">
      <c r="A106" s="2" t="s">
        <v>335</v>
      </c>
    </row>
    <row r="107" spans="1:1" x14ac:dyDescent="0.25">
      <c r="A107" s="2" t="s">
        <v>257</v>
      </c>
    </row>
    <row r="108" spans="1:1" x14ac:dyDescent="0.25">
      <c r="A108" s="2" t="s">
        <v>46</v>
      </c>
    </row>
    <row r="109" spans="1:1" x14ac:dyDescent="0.25">
      <c r="A109" s="19" t="s">
        <v>369</v>
      </c>
    </row>
    <row r="110" spans="1:1" x14ac:dyDescent="0.25">
      <c r="A110" s="2" t="s">
        <v>355</v>
      </c>
    </row>
    <row r="111" spans="1:1" x14ac:dyDescent="0.25">
      <c r="A111" s="2" t="s">
        <v>193</v>
      </c>
    </row>
    <row r="112" spans="1:1" x14ac:dyDescent="0.25">
      <c r="A112" s="2" t="s">
        <v>195</v>
      </c>
    </row>
    <row r="113" spans="1:1" x14ac:dyDescent="0.25">
      <c r="A113" s="2" t="s">
        <v>198</v>
      </c>
    </row>
    <row r="114" spans="1:1" ht="26.25" x14ac:dyDescent="0.25">
      <c r="A114" s="2" t="s">
        <v>302</v>
      </c>
    </row>
    <row r="115" spans="1:1" x14ac:dyDescent="0.25">
      <c r="A115" s="2" t="s">
        <v>200</v>
      </c>
    </row>
    <row r="116" spans="1:1" x14ac:dyDescent="0.25">
      <c r="A116" s="2" t="s">
        <v>206</v>
      </c>
    </row>
    <row r="117" spans="1:1" x14ac:dyDescent="0.25">
      <c r="A117" s="2" t="s">
        <v>203</v>
      </c>
    </row>
    <row r="118" spans="1:1" ht="39" x14ac:dyDescent="0.25">
      <c r="A118" s="2" t="s">
        <v>165</v>
      </c>
    </row>
    <row r="119" spans="1:1" x14ac:dyDescent="0.25">
      <c r="A119" s="2" t="s">
        <v>190</v>
      </c>
    </row>
    <row r="120" spans="1:1" ht="26.25" x14ac:dyDescent="0.25">
      <c r="A120" s="2" t="s">
        <v>209</v>
      </c>
    </row>
    <row r="121" spans="1:1" x14ac:dyDescent="0.25">
      <c r="A121" s="2" t="s">
        <v>349</v>
      </c>
    </row>
    <row r="122" spans="1:1" x14ac:dyDescent="0.25">
      <c r="A122" s="2" t="s">
        <v>263</v>
      </c>
    </row>
    <row r="123" spans="1:1" x14ac:dyDescent="0.25">
      <c r="A123" s="2" t="s">
        <v>266</v>
      </c>
    </row>
    <row r="124" spans="1:1" ht="26.25" x14ac:dyDescent="0.25">
      <c r="A124" s="2" t="s">
        <v>271</v>
      </c>
    </row>
    <row r="125" spans="1:1" x14ac:dyDescent="0.25">
      <c r="A125" s="2" t="s">
        <v>366</v>
      </c>
    </row>
    <row r="126" spans="1:1" x14ac:dyDescent="0.25">
      <c r="A126" s="2" t="s">
        <v>363</v>
      </c>
    </row>
    <row r="127" spans="1:1" x14ac:dyDescent="0.25">
      <c r="A127" s="2" t="s">
        <v>351</v>
      </c>
    </row>
    <row r="128" spans="1:1" x14ac:dyDescent="0.25">
      <c r="A128" s="2" t="s">
        <v>296</v>
      </c>
    </row>
    <row r="129" spans="1:1" x14ac:dyDescent="0.25">
      <c r="A129" s="2" t="s">
        <v>213</v>
      </c>
    </row>
    <row r="130" spans="1:1" x14ac:dyDescent="0.25">
      <c r="A130" s="2" t="s">
        <v>371</v>
      </c>
    </row>
    <row r="131" spans="1:1" ht="26.25" x14ac:dyDescent="0.25">
      <c r="A131" s="2" t="s">
        <v>43</v>
      </c>
    </row>
    <row r="132" spans="1:1" ht="26.25" x14ac:dyDescent="0.25">
      <c r="A132" s="12" t="s">
        <v>158</v>
      </c>
    </row>
    <row r="133" spans="1:1" x14ac:dyDescent="0.25">
      <c r="A133" s="2" t="s">
        <v>373</v>
      </c>
    </row>
    <row r="134" spans="1:1" x14ac:dyDescent="0.25">
      <c r="A134" s="2" t="s">
        <v>176</v>
      </c>
    </row>
    <row r="135" spans="1:1" x14ac:dyDescent="0.25">
      <c r="A135" s="2" t="s">
        <v>69</v>
      </c>
    </row>
    <row r="136" spans="1:1" x14ac:dyDescent="0.25">
      <c r="A136" s="2" t="s">
        <v>219</v>
      </c>
    </row>
    <row r="137" spans="1:1" x14ac:dyDescent="0.25">
      <c r="A137" s="2" t="s">
        <v>185</v>
      </c>
    </row>
    <row r="138" spans="1:1" x14ac:dyDescent="0.25">
      <c r="A138" s="2" t="s">
        <v>330</v>
      </c>
    </row>
    <row r="139" spans="1:1" x14ac:dyDescent="0.25">
      <c r="A139" s="2" t="s">
        <v>228</v>
      </c>
    </row>
    <row r="140" spans="1:1" x14ac:dyDescent="0.25">
      <c r="A140" s="2" t="s">
        <v>231</v>
      </c>
    </row>
    <row r="141" spans="1:1" x14ac:dyDescent="0.25">
      <c r="A141" s="12" t="s">
        <v>340</v>
      </c>
    </row>
    <row r="142" spans="1:1" x14ac:dyDescent="0.25">
      <c r="A142" s="2" t="s">
        <v>278</v>
      </c>
    </row>
    <row r="143" spans="1:1" x14ac:dyDescent="0.25">
      <c r="A143" s="2" t="s">
        <v>28</v>
      </c>
    </row>
    <row r="144" spans="1:1" x14ac:dyDescent="0.25">
      <c r="A144" s="2" t="s">
        <v>237</v>
      </c>
    </row>
    <row r="145" spans="1:1" x14ac:dyDescent="0.25">
      <c r="A145" s="2" t="s">
        <v>307</v>
      </c>
    </row>
    <row r="146" spans="1:1" x14ac:dyDescent="0.25">
      <c r="A146" s="2" t="s">
        <v>239</v>
      </c>
    </row>
    <row r="147" spans="1:1" ht="26.25" x14ac:dyDescent="0.25">
      <c r="A147" s="2" t="s">
        <v>245</v>
      </c>
    </row>
    <row r="148" spans="1:1" x14ac:dyDescent="0.25">
      <c r="A148" s="2" t="s">
        <v>241</v>
      </c>
    </row>
    <row r="149" spans="1:1" ht="26.25" x14ac:dyDescent="0.25">
      <c r="A149" s="2" t="s">
        <v>325</v>
      </c>
    </row>
    <row r="150" spans="1:1" x14ac:dyDescent="0.25">
      <c r="A150" s="2" t="s">
        <v>243</v>
      </c>
    </row>
  </sheetData>
  <autoFilter ref="A1:A150" xr:uid="{00000000-0001-0000-0300-000000000000}">
    <sortState xmlns:xlrd2="http://schemas.microsoft.com/office/spreadsheetml/2017/richdata2" ref="A2:A150">
      <sortCondition ref="A1:A15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Score Lookup Tool</vt:lpstr>
      <vt:lpstr>Project Name Key</vt:lpstr>
      <vt:lpstr>Maximum Points + Benchmarks</vt:lpstr>
      <vt:lpstr>lps_2023</vt:lpstr>
      <vt:lpstr>performance</vt:lpstr>
      <vt:lpstr>performance_2023</vt:lpstr>
      <vt:lpstr>performance_table</vt:lpstr>
      <vt:lpstr>'Score Lookup Tool'!Print_Area</vt:lpstr>
      <vt:lpstr>project_performance</vt:lpstr>
      <vt:lpstr>scores_2023</vt:lpstr>
      <vt:lpstr>total_2023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Leah</dc:creator>
  <cp:lastModifiedBy>HRA</cp:lastModifiedBy>
  <cp:lastPrinted>2023-04-10T16:16:04Z</cp:lastPrinted>
  <dcterms:created xsi:type="dcterms:W3CDTF">2023-04-07T20:12:06Z</dcterms:created>
  <dcterms:modified xsi:type="dcterms:W3CDTF">2023-04-10T16:34:38Z</dcterms:modified>
</cp:coreProperties>
</file>